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Вводные" sheetId="1" r:id="rId1"/>
    <sheet name="Записи" sheetId="2" r:id="rId2"/>
    <sheet name="Каналы" sheetId="3" r:id="rId3"/>
    <sheet name="Как пользоваться" sheetId="4" r:id="rId4"/>
  </sheets>
  <calcPr calcId="124519" fullCalcOnLoad="1"/>
</workbook>
</file>

<file path=xl/sharedStrings.xml><?xml version="1.0" encoding="utf-8"?>
<sst xmlns="http://schemas.openxmlformats.org/spreadsheetml/2006/main" count="300" uniqueCount="105">
  <si>
    <t>Салон: вводные первого месяца (учебный пример, жёлтые поля меняйте)</t>
  </si>
  <si>
    <t>Начало месяца</t>
  </si>
  <si>
    <t>Дата среза (последний день, который считаем)</t>
  </si>
  <si>
    <t>Свободных окон у всех мастеров за месяц</t>
  </si>
  <si>
    <t>Доля свободных окон, которую закрываем новыми клиентами</t>
  </si>
  <si>
    <t>Средний чек первого визита</t>
  </si>
  <si>
    <t>Переменные затраты на визит: доля мастера и материалы</t>
  </si>
  <si>
    <t>Ориентир: доля новых, кто запишется снова</t>
  </si>
  <si>
    <t>Повторных визитов вернувшегося клиента за 3 месяца</t>
  </si>
  <si>
    <t>Минимум новых клиентов в канале для вывода</t>
  </si>
  <si>
    <t>Расчёт</t>
  </si>
  <si>
    <t>Маржа одного визита</t>
  </si>
  <si>
    <t>Допустимая цена нового клиента при ориентире возврата</t>
  </si>
  <si>
    <t>Цель: новых клиентов за месяц</t>
  </si>
  <si>
    <t>Потолок бюджета на привлечение</t>
  </si>
  <si>
    <t>Дата визита</t>
  </si>
  <si>
    <t>Клиент</t>
  </si>
  <si>
    <t>Откуда узнал</t>
  </si>
  <si>
    <t>Пришёл (да/нет)</t>
  </si>
  <si>
    <t>Был клиентом раньше (да/нет)</t>
  </si>
  <si>
    <t>Сумма визита</t>
  </si>
  <si>
    <t>Записался снова (да/нет)</t>
  </si>
  <si>
    <t>Новый клиент месяца</t>
  </si>
  <si>
    <t>Канал для свода</t>
  </si>
  <si>
    <t>Перезапись нового</t>
  </si>
  <si>
    <t>Проверка строки</t>
  </si>
  <si>
    <t>Ошибка (1/0)</t>
  </si>
  <si>
    <t>К-090</t>
  </si>
  <si>
    <t>Авито</t>
  </si>
  <si>
    <t>да</t>
  </si>
  <si>
    <t>нет</t>
  </si>
  <si>
    <t>К-001</t>
  </si>
  <si>
    <t>Яндекс Карты</t>
  </si>
  <si>
    <t>К-002</t>
  </si>
  <si>
    <t>К-003</t>
  </si>
  <si>
    <t>К-004</t>
  </si>
  <si>
    <t>Рекомендации</t>
  </si>
  <si>
    <t>К-091</t>
  </si>
  <si>
    <t>К-005</t>
  </si>
  <si>
    <t>К-092</t>
  </si>
  <si>
    <t>ВКонтакте</t>
  </si>
  <si>
    <t>К-007</t>
  </si>
  <si>
    <t>Фитнес-клуб</t>
  </si>
  <si>
    <t>К-008</t>
  </si>
  <si>
    <t>К-009</t>
  </si>
  <si>
    <t>К-010</t>
  </si>
  <si>
    <t>К-011</t>
  </si>
  <si>
    <t>К-012</t>
  </si>
  <si>
    <t>К-013</t>
  </si>
  <si>
    <t>К-014</t>
  </si>
  <si>
    <t>К-015</t>
  </si>
  <si>
    <t>К-016</t>
  </si>
  <si>
    <t>К-017</t>
  </si>
  <si>
    <t>К-018</t>
  </si>
  <si>
    <t>К-019</t>
  </si>
  <si>
    <t>К-020</t>
  </si>
  <si>
    <t>К-021</t>
  </si>
  <si>
    <t>К-022</t>
  </si>
  <si>
    <t>К-023</t>
  </si>
  <si>
    <t>К-024</t>
  </si>
  <si>
    <t>К-025</t>
  </si>
  <si>
    <t>К-026</t>
  </si>
  <si>
    <t>К-027</t>
  </si>
  <si>
    <t>К-028</t>
  </si>
  <si>
    <t>К-029</t>
  </si>
  <si>
    <t>К-030</t>
  </si>
  <si>
    <t>К-031</t>
  </si>
  <si>
    <t>К-032</t>
  </si>
  <si>
    <t>К-033</t>
  </si>
  <si>
    <t>К-034</t>
  </si>
  <si>
    <t>К-035</t>
  </si>
  <si>
    <t>К-036</t>
  </si>
  <si>
    <t>К-037</t>
  </si>
  <si>
    <t>К-038</t>
  </si>
  <si>
    <t>К-039</t>
  </si>
  <si>
    <t>К-040</t>
  </si>
  <si>
    <t>К-041</t>
  </si>
  <si>
    <t>К-042</t>
  </si>
  <si>
    <t>К-043</t>
  </si>
  <si>
    <t>К-044</t>
  </si>
  <si>
    <t>К-045</t>
  </si>
  <si>
    <t>К-093</t>
  </si>
  <si>
    <t>Итог месяца по каналам: считается из листа «Записи»</t>
  </si>
  <si>
    <t>Состояние журнала</t>
  </si>
  <si>
    <t>Канал</t>
  </si>
  <si>
    <t>Расход за месяц</t>
  </si>
  <si>
    <t>Новых клиентов</t>
  </si>
  <si>
    <t>Записались снова</t>
  </si>
  <si>
    <t>Доля перезаписи</t>
  </si>
  <si>
    <t>Цена нового клиента</t>
  </si>
  <si>
    <t>Допустимая цена по каналу</t>
  </si>
  <si>
    <t>Решение</t>
  </si>
  <si>
    <t>Не указан</t>
  </si>
  <si>
    <t>Итого</t>
  </si>
  <si>
    <t>Цель новых клиентов</t>
  </si>
  <si>
    <t>Не хватило до цели</t>
  </si>
  <si>
    <t>Свободный остаток потолка бюджета</t>
  </si>
  <si>
    <t>Как пользоваться (учебный пример салона: все цифры условные)</t>
  </si>
  <si>
    <t>1. Лист «Вводные»: укажите месяц, свободные окна мастеров, средний чек первого визита и переменные затраты на визит (доля мастера и материалы). Аренда в затраты визита не входит: она платится и за пустое окно.</t>
  </si>
  <si>
    <t>2. Лист «Записи»: по строке на каждый визит, по порядку дат. «Откуда узнал» спрашивайте при записи; название канала пишите так же, как на листе «Каналы». Пустой канал попадёт в «Не указан».</t>
  </si>
  <si>
    <t>3. Новым клиентом месяца считается первый состоявшийся визит человека, который раньше у вас не был, с датой внутри месяца. Неявка, повторный визит и визит после даты среза не считаются.</t>
  </si>
  <si>
    <t>4. «Записался снова» отмечайте, если клиент записался на следующий визит до ухода или в течение недели. Это ранний признак возврата: настоящий возврат видно только через 2–3 месяца.</t>
  </si>
  <si>
    <t>5. Лист «Каналы»: внесите расход каждого канала за месяц. Файл посчитает новых клиентов, цену нового клиента и допустимую цену с учётом доли перезаписи этого канала.</t>
  </si>
  <si>
    <t>6. Если в журнале пустое поле, неизвестный канал или нарушен порядок дат, решения не выводятся: исправьте строки, отмеченные в колонке «Проверка строки».</t>
  </si>
  <si>
    <t>Ограничения: доля перезаписи на 5–15 клиентах неустойчива; файл не делит клиентов, пришедших из бесплатной карточки и платного продвижения на картах; маржа не учитывает допродажи и постоянные расходы.</t>
  </si>
</sst>
</file>

<file path=xl/styles.xml><?xml version="1.0" encoding="utf-8"?>
<styleSheet xmlns="http://schemas.openxmlformats.org/spreadsheetml/2006/main">
  <numFmts count="4">
    <numFmt numFmtId="164" formatCode="dd.mm.yyyy"/>
    <numFmt numFmtId="165" formatCode="0%"/>
    <numFmt numFmtId="166" formatCode="# ##0 ₽"/>
    <numFmt numFmtId="167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B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2" borderId="1" xfId="0" applyNumberFormat="1" applyFill="1" applyBorder="1"/>
    <xf numFmtId="0" fontId="0" fillId="2" borderId="1" xfId="0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58.7109375" customWidth="1"/>
    <col min="2" max="2" width="16.7109375" customWidth="1"/>
  </cols>
  <sheetData>
    <row r="1" spans="1:2">
      <c r="A1" s="1" t="s">
        <v>0</v>
      </c>
    </row>
    <row r="3" spans="1:2">
      <c r="A3" t="s">
        <v>1</v>
      </c>
      <c r="B3" s="2">
        <v>46296</v>
      </c>
    </row>
    <row r="4" spans="1:2">
      <c r="A4" t="s">
        <v>2</v>
      </c>
      <c r="B4" s="2">
        <v>46326</v>
      </c>
    </row>
    <row r="5" spans="1:2">
      <c r="A5" t="s">
        <v>3</v>
      </c>
      <c r="B5" s="3">
        <v>120</v>
      </c>
    </row>
    <row r="6" spans="1:2">
      <c r="A6" t="s">
        <v>4</v>
      </c>
      <c r="B6" s="4">
        <v>0.5</v>
      </c>
    </row>
    <row r="7" spans="1:2">
      <c r="A7" t="s">
        <v>5</v>
      </c>
      <c r="B7" s="5">
        <v>2300</v>
      </c>
    </row>
    <row r="8" spans="1:2">
      <c r="A8" t="s">
        <v>6</v>
      </c>
      <c r="B8" s="5">
        <v>1250</v>
      </c>
    </row>
    <row r="9" spans="1:2">
      <c r="A9" t="s">
        <v>7</v>
      </c>
      <c r="B9" s="4">
        <v>0.4</v>
      </c>
    </row>
    <row r="10" spans="1:2">
      <c r="A10" t="s">
        <v>8</v>
      </c>
      <c r="B10" s="3">
        <v>2</v>
      </c>
    </row>
    <row r="11" spans="1:2">
      <c r="A11" t="s">
        <v>9</v>
      </c>
      <c r="B11" s="3">
        <v>5</v>
      </c>
    </row>
    <row r="13" spans="1:2">
      <c r="A13" s="1" t="s">
        <v>10</v>
      </c>
    </row>
    <row r="14" spans="1:2">
      <c r="A14" t="s">
        <v>11</v>
      </c>
      <c r="B14" s="6">
        <f>IF(OR(NOT(ISNUMBER(B7)),NOT(ISNUMBER(B8))),"н/д",B7-B8)</f>
        <v>1050.0</v>
      </c>
    </row>
    <row r="15" spans="1:2">
      <c r="A15" t="s">
        <v>12</v>
      </c>
      <c r="B15" s="6">
        <f>IF(NOT(ISNUMBER(B14)),"н/д",IF(B14&lt;=0,"маржа не положительная",B14*(1+B9*B10)))</f>
        <v>1890.0</v>
      </c>
    </row>
    <row r="16" spans="1:2">
      <c r="A16" t="s">
        <v>13</v>
      </c>
      <c r="B16">
        <f>IF(OR(NOT(ISNUMBER(B5)),NOT(ISNUMBER(B6))),"н/д",ROUND(B5*B6,0))</f>
        <v>60.0</v>
      </c>
    </row>
    <row r="17" spans="1:2">
      <c r="A17" t="s">
        <v>14</v>
      </c>
      <c r="B17" s="6">
        <f>IF(AND(ISNUMBER(B15),ISNUMBER(B16)),B15*B16,"н/д")</f>
        <v>113400.0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5"/>
  <cols>
    <col min="1" max="1" width="12.7109375" customWidth="1"/>
    <col min="2" max="2" width="10.7109375" customWidth="1"/>
    <col min="3" max="3" width="16.7109375" customWidth="1"/>
    <col min="4" max="8" width="14.7109375" customWidth="1"/>
    <col min="9" max="12" width="16.7109375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s="2">
        <v>46294</v>
      </c>
      <c r="B2" s="3" t="s">
        <v>27</v>
      </c>
      <c r="C2" s="3" t="s">
        <v>28</v>
      </c>
      <c r="D2" s="3" t="s">
        <v>29</v>
      </c>
      <c r="E2" s="3" t="s">
        <v>30</v>
      </c>
      <c r="F2" s="5">
        <v>2300</v>
      </c>
      <c r="G2" s="3" t="s">
        <v>29</v>
      </c>
      <c r="H2">
        <f>IF(AND(ISNUMBER(A2),A2&gt;=Вводные!$B$3,A2&lt;=Вводные!$B$4,D2="да",E2="нет",COUNTIFS(B$2:B2,B2,D$2:D2,"да")=1),1,0)</f>
        <v>0</v>
      </c>
      <c r="I2" t="str">
        <f>IF(A2="","",IF(C2="","Не указан",C2))</f>
        <v>Авито</v>
      </c>
      <c r="J2">
        <f>IF(AND(H2=1,G2="да"),1,0)</f>
        <v>0</v>
      </c>
      <c r="K2">
        <f>IF(A2="","",IF(NOT(ISNUMBER(A2)),"дата не распознана",IF(OR(B2="",AND(D2&lt;&gt;"да",D2&lt;&gt;"нет"),AND(E2&lt;&gt;"да",E2&lt;&gt;"нет"),AND(D2="да",G2&lt;&gt;"да",G2&lt;&gt;"нет")),"пустое поле",IF(COUNTIF(Каналы!$A$5:$A$10,I2)=0,"неизвестный канал",IF(FALSE,"нарушен порядок дат","")))))</f>
        <v/>
      </c>
      <c r="L2">
        <f>IF(K2="",0,1)</f>
        <v>0</v>
      </c>
    </row>
    <row r="3" spans="1:12">
      <c r="A3" s="2">
        <v>46296</v>
      </c>
      <c r="B3" s="3" t="s">
        <v>31</v>
      </c>
      <c r="C3" s="3" t="s">
        <v>32</v>
      </c>
      <c r="D3" s="3" t="s">
        <v>29</v>
      </c>
      <c r="E3" s="3" t="s">
        <v>30</v>
      </c>
      <c r="F3" s="5">
        <v>2300</v>
      </c>
      <c r="G3" s="3" t="s">
        <v>29</v>
      </c>
      <c r="H3">
        <f>IF(AND(ISNUMBER(A3),A3&gt;=Вводные!$B$3,A3&lt;=Вводные!$B$4,D3="да",E3="нет",COUNTIFS(B$2:B3,B3,D$2:D3,"да")=1),1,0)</f>
        <v>1</v>
      </c>
      <c r="I3" t="str">
        <f>IF(A3="","",IF(C3="","Не указан",C3))</f>
        <v>Яндекс Карты</v>
      </c>
      <c r="J3">
        <f>IF(AND(H3=1,G3="да"),1,0)</f>
        <v>1</v>
      </c>
      <c r="K3">
        <f>IF(A3="","",IF(NOT(ISNUMBER(A3)),"дата не распознана",IF(OR(B3="",AND(D3&lt;&gt;"да",D3&lt;&gt;"нет"),AND(E3&lt;&gt;"да",E3&lt;&gt;"нет"),AND(D3="да",G3&lt;&gt;"да",G3&lt;&gt;"нет")),"пустое поле",IF(COUNTIF(Каналы!$A$5:$A$10,I3)=0,"неизвестный канал",IF(IF(ROW()&gt;2,AND(ISNUMBER(A2),A3&lt;A2),FALSE),"нарушен порядок дат","")))))</f>
        <v/>
      </c>
      <c r="L3">
        <f>IF(K3="",0,1)</f>
        <v>0</v>
      </c>
    </row>
    <row r="4" spans="1:12">
      <c r="A4" s="2">
        <v>46296</v>
      </c>
      <c r="B4" s="3" t="s">
        <v>33</v>
      </c>
      <c r="C4" s="3" t="s">
        <v>32</v>
      </c>
      <c r="D4" s="3" t="s">
        <v>29</v>
      </c>
      <c r="E4" s="3" t="s">
        <v>30</v>
      </c>
      <c r="F4" s="5">
        <v>2600</v>
      </c>
      <c r="G4" s="3" t="s">
        <v>30</v>
      </c>
      <c r="H4">
        <f>IF(AND(ISNUMBER(A4),A4&gt;=Вводные!$B$3,A4&lt;=Вводные!$B$4,D4="да",E4="нет",COUNTIFS(B$2:B4,B4,D$2:D4,"да")=1),1,0)</f>
        <v>1</v>
      </c>
      <c r="I4" t="str">
        <f>IF(A4="","",IF(C4="","Не указан",C4))</f>
        <v>Яндекс Карты</v>
      </c>
      <c r="J4">
        <f>IF(AND(H4=1,G4="да"),1,0)</f>
        <v>0</v>
      </c>
      <c r="K4">
        <f>IF(A4="","",IF(NOT(ISNUMBER(A4)),"дата не распознана",IF(OR(B4="",AND(D4&lt;&gt;"да",D4&lt;&gt;"нет"),AND(E4&lt;&gt;"да",E4&lt;&gt;"нет"),AND(D4="да",G4&lt;&gt;"да",G4&lt;&gt;"нет")),"пустое поле",IF(COUNTIF(Каналы!$A$5:$A$10,I4)=0,"неизвестный канал",IF(IF(ROW()&gt;2,AND(ISNUMBER(A3),A4&lt;A3),FALSE),"нарушен порядок дат","")))))</f>
        <v/>
      </c>
      <c r="L4">
        <f>IF(K4="",0,1)</f>
        <v>0</v>
      </c>
    </row>
    <row r="5" spans="1:12">
      <c r="A5" s="2">
        <v>46297</v>
      </c>
      <c r="B5" s="3" t="s">
        <v>34</v>
      </c>
      <c r="C5" s="3" t="s">
        <v>28</v>
      </c>
      <c r="D5" s="3" t="s">
        <v>29</v>
      </c>
      <c r="E5" s="3" t="s">
        <v>30</v>
      </c>
      <c r="F5" s="5">
        <v>1900</v>
      </c>
      <c r="G5" s="3" t="s">
        <v>30</v>
      </c>
      <c r="H5">
        <f>IF(AND(ISNUMBER(A5),A5&gt;=Вводные!$B$3,A5&lt;=Вводные!$B$4,D5="да",E5="нет",COUNTIFS(B$2:B5,B5,D$2:D5,"да")=1),1,0)</f>
        <v>1</v>
      </c>
      <c r="I5" t="str">
        <f>IF(A5="","",IF(C5="","Не указан",C5))</f>
        <v>Авито</v>
      </c>
      <c r="J5">
        <f>IF(AND(H5=1,G5="да"),1,0)</f>
        <v>0</v>
      </c>
      <c r="K5">
        <f>IF(A5="","",IF(NOT(ISNUMBER(A5)),"дата не распознана",IF(OR(B5="",AND(D5&lt;&gt;"да",D5&lt;&gt;"нет"),AND(E5&lt;&gt;"да",E5&lt;&gt;"нет"),AND(D5="да",G5&lt;&gt;"да",G5&lt;&gt;"нет")),"пустое поле",IF(COUNTIF(Каналы!$A$5:$A$10,I5)=0,"неизвестный канал",IF(IF(ROW()&gt;2,AND(ISNUMBER(A4),A5&lt;A4),FALSE),"нарушен порядок дат","")))))</f>
        <v/>
      </c>
      <c r="L5">
        <f>IF(K5="",0,1)</f>
        <v>0</v>
      </c>
    </row>
    <row r="6" spans="1:12">
      <c r="A6" s="2">
        <v>46298</v>
      </c>
      <c r="B6" s="3" t="s">
        <v>35</v>
      </c>
      <c r="C6" s="3" t="s">
        <v>36</v>
      </c>
      <c r="D6" s="3" t="s">
        <v>29</v>
      </c>
      <c r="E6" s="3" t="s">
        <v>30</v>
      </c>
      <c r="F6" s="5">
        <v>2100</v>
      </c>
      <c r="G6" s="3" t="s">
        <v>30</v>
      </c>
      <c r="H6">
        <f>IF(AND(ISNUMBER(A6),A6&gt;=Вводные!$B$3,A6&lt;=Вводные!$B$4,D6="да",E6="нет",COUNTIFS(B$2:B6,B6,D$2:D6,"да")=1),1,0)</f>
        <v>1</v>
      </c>
      <c r="I6" t="str">
        <f>IF(A6="","",IF(C6="","Не указан",C6))</f>
        <v>Рекомендации</v>
      </c>
      <c r="J6">
        <f>IF(AND(H6=1,G6="да"),1,0)</f>
        <v>0</v>
      </c>
      <c r="K6">
        <f>IF(A6="","",IF(NOT(ISNUMBER(A6)),"дата не распознана",IF(OR(B6="",AND(D6&lt;&gt;"да",D6&lt;&gt;"нет"),AND(E6&lt;&gt;"да",E6&lt;&gt;"нет"),AND(D6="да",G6&lt;&gt;"да",G6&lt;&gt;"нет")),"пустое поле",IF(COUNTIF(Каналы!$A$5:$A$10,I6)=0,"неизвестный канал",IF(IF(ROW()&gt;2,AND(ISNUMBER(A5),A6&lt;A5),FALSE),"нарушен порядок дат","")))))</f>
        <v/>
      </c>
      <c r="L6">
        <f>IF(K6="",0,1)</f>
        <v>0</v>
      </c>
    </row>
    <row r="7" spans="1:12">
      <c r="A7" s="2">
        <v>46298</v>
      </c>
      <c r="B7" s="3" t="s">
        <v>37</v>
      </c>
      <c r="C7" s="3" t="s">
        <v>32</v>
      </c>
      <c r="D7" s="3" t="s">
        <v>29</v>
      </c>
      <c r="E7" s="3" t="s">
        <v>29</v>
      </c>
      <c r="F7" s="5">
        <v>2500</v>
      </c>
      <c r="G7" s="3" t="s">
        <v>29</v>
      </c>
      <c r="H7">
        <f>IF(AND(ISNUMBER(A7),A7&gt;=Вводные!$B$3,A7&lt;=Вводные!$B$4,D7="да",E7="нет",COUNTIFS(B$2:B7,B7,D$2:D7,"да")=1),1,0)</f>
        <v>0</v>
      </c>
      <c r="I7" t="str">
        <f>IF(A7="","",IF(C7="","Не указан",C7))</f>
        <v>Яндекс Карты</v>
      </c>
      <c r="J7">
        <f>IF(AND(H7=1,G7="да"),1,0)</f>
        <v>0</v>
      </c>
      <c r="K7">
        <f>IF(A7="","",IF(NOT(ISNUMBER(A7)),"дата не распознана",IF(OR(B7="",AND(D7&lt;&gt;"да",D7&lt;&gt;"нет"),AND(E7&lt;&gt;"да",E7&lt;&gt;"нет"),AND(D7="да",G7&lt;&gt;"да",G7&lt;&gt;"нет")),"пустое поле",IF(COUNTIF(Каналы!$A$5:$A$10,I7)=0,"неизвестный канал",IF(IF(ROW()&gt;2,AND(ISNUMBER(A6),A7&lt;A6),FALSE),"нарушен порядок дат","")))))</f>
        <v/>
      </c>
      <c r="L7">
        <f>IF(K7="",0,1)</f>
        <v>0</v>
      </c>
    </row>
    <row r="8" spans="1:12">
      <c r="A8" s="2">
        <v>46298</v>
      </c>
      <c r="B8" s="3" t="s">
        <v>38</v>
      </c>
      <c r="C8" s="3" t="s">
        <v>32</v>
      </c>
      <c r="D8" s="3" t="s">
        <v>29</v>
      </c>
      <c r="E8" s="3" t="s">
        <v>30</v>
      </c>
      <c r="F8" s="5">
        <v>2800</v>
      </c>
      <c r="G8" s="3" t="s">
        <v>29</v>
      </c>
      <c r="H8">
        <f>IF(AND(ISNUMBER(A8),A8&gt;=Вводные!$B$3,A8&lt;=Вводные!$B$4,D8="да",E8="нет",COUNTIFS(B$2:B8,B8,D$2:D8,"да")=1),1,0)</f>
        <v>1</v>
      </c>
      <c r="I8" t="str">
        <f>IF(A8="","",IF(C8="","Не указан",C8))</f>
        <v>Яндекс Карты</v>
      </c>
      <c r="J8">
        <f>IF(AND(H8=1,G8="да"),1,0)</f>
        <v>1</v>
      </c>
      <c r="K8">
        <f>IF(A8="","",IF(NOT(ISNUMBER(A8)),"дата не распознана",IF(OR(B8="",AND(D8&lt;&gt;"да",D8&lt;&gt;"нет"),AND(E8&lt;&gt;"да",E8&lt;&gt;"нет"),AND(D8="да",G8&lt;&gt;"да",G8&lt;&gt;"нет")),"пустое поле",IF(COUNTIF(Каналы!$A$5:$A$10,I8)=0,"неизвестный канал",IF(IF(ROW()&gt;2,AND(ISNUMBER(A7),A8&lt;A7),FALSE),"нарушен порядок дат","")))))</f>
        <v/>
      </c>
      <c r="L8">
        <f>IF(K8="",0,1)</f>
        <v>0</v>
      </c>
    </row>
    <row r="9" spans="1:12">
      <c r="A9" s="2">
        <v>46299</v>
      </c>
      <c r="B9" s="3" t="s">
        <v>39</v>
      </c>
      <c r="C9" s="3" t="s">
        <v>40</v>
      </c>
      <c r="D9" s="3" t="s">
        <v>30</v>
      </c>
      <c r="E9" s="3" t="s">
        <v>30</v>
      </c>
      <c r="F9" s="5"/>
      <c r="G9" s="3"/>
      <c r="H9">
        <f>IF(AND(ISNUMBER(A9),A9&gt;=Вводные!$B$3,A9&lt;=Вводные!$B$4,D9="да",E9="нет",COUNTIFS(B$2:B9,B9,D$2:D9,"да")=1),1,0)</f>
        <v>0</v>
      </c>
      <c r="I9" t="str">
        <f>IF(A9="","",IF(C9="","Не указан",C9))</f>
        <v>ВКонтакте</v>
      </c>
      <c r="J9">
        <f>IF(AND(H9=1,G9="да"),1,0)</f>
        <v>0</v>
      </c>
      <c r="K9">
        <f>IF(A9="","",IF(NOT(ISNUMBER(A9)),"дата не распознана",IF(OR(B9="",AND(D9&lt;&gt;"да",D9&lt;&gt;"нет"),AND(E9&lt;&gt;"да",E9&lt;&gt;"нет"),AND(D9="да",G9&lt;&gt;"да",G9&lt;&gt;"нет")),"пустое поле",IF(COUNTIF(Каналы!$A$5:$A$10,I9)=0,"неизвестный канал",IF(IF(ROW()&gt;2,AND(ISNUMBER(A8),A9&lt;A8),FALSE),"нарушен порядок дат","")))))</f>
        <v/>
      </c>
      <c r="L9">
        <f>IF(K9="",0,1)</f>
        <v>0</v>
      </c>
    </row>
    <row r="10" spans="1:12">
      <c r="A10" s="2">
        <v>46300</v>
      </c>
      <c r="B10" s="3" t="s">
        <v>41</v>
      </c>
      <c r="C10" s="3" t="s">
        <v>42</v>
      </c>
      <c r="D10" s="3" t="s">
        <v>29</v>
      </c>
      <c r="E10" s="3" t="s">
        <v>30</v>
      </c>
      <c r="F10" s="5">
        <v>2600</v>
      </c>
      <c r="G10" s="3" t="s">
        <v>30</v>
      </c>
      <c r="H10">
        <f>IF(AND(ISNUMBER(A10),A10&gt;=Вводные!$B$3,A10&lt;=Вводные!$B$4,D10="да",E10="нет",COUNTIFS(B$2:B10,B10,D$2:D10,"да")=1),1,0)</f>
        <v>1</v>
      </c>
      <c r="I10" t="str">
        <f>IF(A10="","",IF(C10="","Не указан",C10))</f>
        <v>Фитнес-клуб</v>
      </c>
      <c r="J10">
        <f>IF(AND(H10=1,G10="да"),1,0)</f>
        <v>0</v>
      </c>
      <c r="K10">
        <f>IF(A10="","",IF(NOT(ISNUMBER(A10)),"дата не распознана",IF(OR(B10="",AND(D10&lt;&gt;"да",D10&lt;&gt;"нет"),AND(E10&lt;&gt;"да",E10&lt;&gt;"нет"),AND(D10="да",G10&lt;&gt;"да",G10&lt;&gt;"нет")),"пустое поле",IF(COUNTIF(Каналы!$A$5:$A$10,I10)=0,"неизвестный канал",IF(IF(ROW()&gt;2,AND(ISNUMBER(A9),A10&lt;A9),FALSE),"нарушен порядок дат","")))))</f>
        <v/>
      </c>
      <c r="L10">
        <f>IF(K10="",0,1)</f>
        <v>0</v>
      </c>
    </row>
    <row r="11" spans="1:12">
      <c r="A11" s="2">
        <v>46300</v>
      </c>
      <c r="B11" s="3" t="s">
        <v>43</v>
      </c>
      <c r="C11" s="3" t="s">
        <v>32</v>
      </c>
      <c r="D11" s="3" t="s">
        <v>29</v>
      </c>
      <c r="E11" s="3" t="s">
        <v>30</v>
      </c>
      <c r="F11" s="5">
        <v>1900</v>
      </c>
      <c r="G11" s="3" t="s">
        <v>29</v>
      </c>
      <c r="H11">
        <f>IF(AND(ISNUMBER(A11),A11&gt;=Вводные!$B$3,A11&lt;=Вводные!$B$4,D11="да",E11="нет",COUNTIFS(B$2:B11,B11,D$2:D11,"да")=1),1,0)</f>
        <v>1</v>
      </c>
      <c r="I11" t="str">
        <f>IF(A11="","",IF(C11="","Не указан",C11))</f>
        <v>Яндекс Карты</v>
      </c>
      <c r="J11">
        <f>IF(AND(H11=1,G11="да"),1,0)</f>
        <v>1</v>
      </c>
      <c r="K11">
        <f>IF(A11="","",IF(NOT(ISNUMBER(A11)),"дата не распознана",IF(OR(B11="",AND(D11&lt;&gt;"да",D11&lt;&gt;"нет"),AND(E11&lt;&gt;"да",E11&lt;&gt;"нет"),AND(D11="да",G11&lt;&gt;"да",G11&lt;&gt;"нет")),"пустое поле",IF(COUNTIF(Каналы!$A$5:$A$10,I11)=0,"неизвестный канал",IF(IF(ROW()&gt;2,AND(ISNUMBER(A10),A11&lt;A10),FALSE),"нарушен порядок дат","")))))</f>
        <v/>
      </c>
      <c r="L11">
        <f>IF(K11="",0,1)</f>
        <v>0</v>
      </c>
    </row>
    <row r="12" spans="1:12">
      <c r="A12" s="2">
        <v>46301</v>
      </c>
      <c r="B12" s="3" t="s">
        <v>44</v>
      </c>
      <c r="C12" s="3" t="s">
        <v>32</v>
      </c>
      <c r="D12" s="3" t="s">
        <v>29</v>
      </c>
      <c r="E12" s="3" t="s">
        <v>30</v>
      </c>
      <c r="F12" s="5">
        <v>2100</v>
      </c>
      <c r="G12" s="3" t="s">
        <v>30</v>
      </c>
      <c r="H12">
        <f>IF(AND(ISNUMBER(A12),A12&gt;=Вводные!$B$3,A12&lt;=Вводные!$B$4,D12="да",E12="нет",COUNTIFS(B$2:B12,B12,D$2:D12,"да")=1),1,0)</f>
        <v>1</v>
      </c>
      <c r="I12" t="str">
        <f>IF(A12="","",IF(C12="","Не указан",C12))</f>
        <v>Яндекс Карты</v>
      </c>
      <c r="J12">
        <f>IF(AND(H12=1,G12="да"),1,0)</f>
        <v>0</v>
      </c>
      <c r="K12">
        <f>IF(A12="","",IF(NOT(ISNUMBER(A12)),"дата не распознана",IF(OR(B12="",AND(D12&lt;&gt;"да",D12&lt;&gt;"нет"),AND(E12&lt;&gt;"да",E12&lt;&gt;"нет"),AND(D12="да",G12&lt;&gt;"да",G12&lt;&gt;"нет")),"пустое поле",IF(COUNTIF(Каналы!$A$5:$A$10,I12)=0,"неизвестный канал",IF(IF(ROW()&gt;2,AND(ISNUMBER(A11),A12&lt;A11),FALSE),"нарушен порядок дат","")))))</f>
        <v/>
      </c>
      <c r="L12">
        <f>IF(K12="",0,1)</f>
        <v>0</v>
      </c>
    </row>
    <row r="13" spans="1:12">
      <c r="A13" s="2">
        <v>46302</v>
      </c>
      <c r="B13" s="3" t="s">
        <v>45</v>
      </c>
      <c r="C13" s="3" t="s">
        <v>28</v>
      </c>
      <c r="D13" s="3" t="s">
        <v>29</v>
      </c>
      <c r="E13" s="3" t="s">
        <v>30</v>
      </c>
      <c r="F13" s="5">
        <v>2800</v>
      </c>
      <c r="G13" s="3" t="s">
        <v>30</v>
      </c>
      <c r="H13">
        <f>IF(AND(ISNUMBER(A13),A13&gt;=Вводные!$B$3,A13&lt;=Вводные!$B$4,D13="да",E13="нет",COUNTIFS(B$2:B13,B13,D$2:D13,"да")=1),1,0)</f>
        <v>1</v>
      </c>
      <c r="I13" t="str">
        <f>IF(A13="","",IF(C13="","Не указан",C13))</f>
        <v>Авито</v>
      </c>
      <c r="J13">
        <f>IF(AND(H13=1,G13="да"),1,0)</f>
        <v>0</v>
      </c>
      <c r="K13">
        <f>IF(A13="","",IF(NOT(ISNUMBER(A13)),"дата не распознана",IF(OR(B13="",AND(D13&lt;&gt;"да",D13&lt;&gt;"нет"),AND(E13&lt;&gt;"да",E13&lt;&gt;"нет"),AND(D13="да",G13&lt;&gt;"да",G13&lt;&gt;"нет")),"пустое поле",IF(COUNTIF(Каналы!$A$5:$A$10,I13)=0,"неизвестный канал",IF(IF(ROW()&gt;2,AND(ISNUMBER(A12),A13&lt;A12),FALSE),"нарушен порядок дат","")))))</f>
        <v/>
      </c>
      <c r="L13">
        <f>IF(K13="",0,1)</f>
        <v>0</v>
      </c>
    </row>
    <row r="14" spans="1:12">
      <c r="A14" s="2">
        <v>46302</v>
      </c>
      <c r="B14" s="3" t="s">
        <v>46</v>
      </c>
      <c r="C14" s="3" t="s">
        <v>36</v>
      </c>
      <c r="D14" s="3" t="s">
        <v>29</v>
      </c>
      <c r="E14" s="3" t="s">
        <v>30</v>
      </c>
      <c r="F14" s="5">
        <v>2300</v>
      </c>
      <c r="G14" s="3" t="s">
        <v>30</v>
      </c>
      <c r="H14">
        <f>IF(AND(ISNUMBER(A14),A14&gt;=Вводные!$B$3,A14&lt;=Вводные!$B$4,D14="да",E14="нет",COUNTIFS(B$2:B14,B14,D$2:D14,"да")=1),1,0)</f>
        <v>1</v>
      </c>
      <c r="I14" t="str">
        <f>IF(A14="","",IF(C14="","Не указан",C14))</f>
        <v>Рекомендации</v>
      </c>
      <c r="J14">
        <f>IF(AND(H14=1,G14="да"),1,0)</f>
        <v>0</v>
      </c>
      <c r="K14">
        <f>IF(A14="","",IF(NOT(ISNUMBER(A14)),"дата не распознана",IF(OR(B14="",AND(D14&lt;&gt;"да",D14&lt;&gt;"нет"),AND(E14&lt;&gt;"да",E14&lt;&gt;"нет"),AND(D14="да",G14&lt;&gt;"да",G14&lt;&gt;"нет")),"пустое поле",IF(COUNTIF(Каналы!$A$5:$A$10,I14)=0,"неизвестный канал",IF(IF(ROW()&gt;2,AND(ISNUMBER(A13),A14&lt;A13),FALSE),"нарушен порядок дат","")))))</f>
        <v/>
      </c>
      <c r="L14">
        <f>IF(K14="",0,1)</f>
        <v>0</v>
      </c>
    </row>
    <row r="15" spans="1:12">
      <c r="A15" s="2">
        <v>46303</v>
      </c>
      <c r="B15" s="3" t="s">
        <v>47</v>
      </c>
      <c r="C15" s="3" t="s">
        <v>32</v>
      </c>
      <c r="D15" s="3" t="s">
        <v>29</v>
      </c>
      <c r="E15" s="3" t="s">
        <v>30</v>
      </c>
      <c r="F15" s="5">
        <v>2600</v>
      </c>
      <c r="G15" s="3" t="s">
        <v>29</v>
      </c>
      <c r="H15">
        <f>IF(AND(ISNUMBER(A15),A15&gt;=Вводные!$B$3,A15&lt;=Вводные!$B$4,D15="да",E15="нет",COUNTIFS(B$2:B15,B15,D$2:D15,"да")=1),1,0)</f>
        <v>1</v>
      </c>
      <c r="I15" t="str">
        <f>IF(A15="","",IF(C15="","Не указан",C15))</f>
        <v>Яндекс Карты</v>
      </c>
      <c r="J15">
        <f>IF(AND(H15=1,G15="да"),1,0)</f>
        <v>1</v>
      </c>
      <c r="K15">
        <f>IF(A15="","",IF(NOT(ISNUMBER(A15)),"дата не распознана",IF(OR(B15="",AND(D15&lt;&gt;"да",D15&lt;&gt;"нет"),AND(E15&lt;&gt;"да",E15&lt;&gt;"нет"),AND(D15="да",G15&lt;&gt;"да",G15&lt;&gt;"нет")),"пустое поле",IF(COUNTIF(Каналы!$A$5:$A$10,I15)=0,"неизвестный канал",IF(IF(ROW()&gt;2,AND(ISNUMBER(A14),A15&lt;A14),FALSE),"нарушен порядок дат","")))))</f>
        <v/>
      </c>
      <c r="L15">
        <f>IF(K15="",0,1)</f>
        <v>0</v>
      </c>
    </row>
    <row r="16" spans="1:12">
      <c r="A16" s="2">
        <v>46304</v>
      </c>
      <c r="B16" s="3" t="s">
        <v>48</v>
      </c>
      <c r="C16" s="3" t="s">
        <v>40</v>
      </c>
      <c r="D16" s="3" t="s">
        <v>29</v>
      </c>
      <c r="E16" s="3" t="s">
        <v>30</v>
      </c>
      <c r="F16" s="5">
        <v>1900</v>
      </c>
      <c r="G16" s="3" t="s">
        <v>30</v>
      </c>
      <c r="H16">
        <f>IF(AND(ISNUMBER(A16),A16&gt;=Вводные!$B$3,A16&lt;=Вводные!$B$4,D16="да",E16="нет",COUNTIFS(B$2:B16,B16,D$2:D16,"да")=1),1,0)</f>
        <v>1</v>
      </c>
      <c r="I16" t="str">
        <f>IF(A16="","",IF(C16="","Не указан",C16))</f>
        <v>ВКонтакте</v>
      </c>
      <c r="J16">
        <f>IF(AND(H16=1,G16="да"),1,0)</f>
        <v>0</v>
      </c>
      <c r="K16">
        <f>IF(A16="","",IF(NOT(ISNUMBER(A16)),"дата не распознана",IF(OR(B16="",AND(D16&lt;&gt;"да",D16&lt;&gt;"нет"),AND(E16&lt;&gt;"да",E16&lt;&gt;"нет"),AND(D16="да",G16&lt;&gt;"да",G16&lt;&gt;"нет")),"пустое поле",IF(COUNTIF(Каналы!$A$5:$A$10,I16)=0,"неизвестный канал",IF(IF(ROW()&gt;2,AND(ISNUMBER(A15),A16&lt;A15),FALSE),"нарушен порядок дат","")))))</f>
        <v/>
      </c>
      <c r="L16">
        <f>IF(K16="",0,1)</f>
        <v>0</v>
      </c>
    </row>
    <row r="17" spans="1:12">
      <c r="A17" s="2">
        <v>46304</v>
      </c>
      <c r="B17" s="3" t="s">
        <v>49</v>
      </c>
      <c r="C17" s="3" t="s">
        <v>36</v>
      </c>
      <c r="D17" s="3" t="s">
        <v>29</v>
      </c>
      <c r="E17" s="3" t="s">
        <v>30</v>
      </c>
      <c r="F17" s="5">
        <v>2100</v>
      </c>
      <c r="G17" s="3" t="s">
        <v>29</v>
      </c>
      <c r="H17">
        <f>IF(AND(ISNUMBER(A17),A17&gt;=Вводные!$B$3,A17&lt;=Вводные!$B$4,D17="да",E17="нет",COUNTIFS(B$2:B17,B17,D$2:D17,"да")=1),1,0)</f>
        <v>1</v>
      </c>
      <c r="I17" t="str">
        <f>IF(A17="","",IF(C17="","Не указан",C17))</f>
        <v>Рекомендации</v>
      </c>
      <c r="J17">
        <f>IF(AND(H17=1,G17="да"),1,0)</f>
        <v>1</v>
      </c>
      <c r="K17">
        <f>IF(A17="","",IF(NOT(ISNUMBER(A17)),"дата не распознана",IF(OR(B17="",AND(D17&lt;&gt;"да",D17&lt;&gt;"нет"),AND(E17&lt;&gt;"да",E17&lt;&gt;"нет"),AND(D17="да",G17&lt;&gt;"да",G17&lt;&gt;"нет")),"пустое поле",IF(COUNTIF(Каналы!$A$5:$A$10,I17)=0,"неизвестный канал",IF(IF(ROW()&gt;2,AND(ISNUMBER(A16),A17&lt;A16),FALSE),"нарушен порядок дат","")))))</f>
        <v/>
      </c>
      <c r="L17">
        <f>IF(K17="",0,1)</f>
        <v>0</v>
      </c>
    </row>
    <row r="18" spans="1:12">
      <c r="A18" s="2">
        <v>46305</v>
      </c>
      <c r="B18" s="3" t="s">
        <v>50</v>
      </c>
      <c r="C18" s="3" t="s">
        <v>32</v>
      </c>
      <c r="D18" s="3" t="s">
        <v>29</v>
      </c>
      <c r="E18" s="3" t="s">
        <v>30</v>
      </c>
      <c r="F18" s="5">
        <v>2800</v>
      </c>
      <c r="G18" s="3" t="s">
        <v>29</v>
      </c>
      <c r="H18">
        <f>IF(AND(ISNUMBER(A18),A18&gt;=Вводные!$B$3,A18&lt;=Вводные!$B$4,D18="да",E18="нет",COUNTIFS(B$2:B18,B18,D$2:D18,"да")=1),1,0)</f>
        <v>1</v>
      </c>
      <c r="I18" t="str">
        <f>IF(A18="","",IF(C18="","Не указан",C18))</f>
        <v>Яндекс Карты</v>
      </c>
      <c r="J18">
        <f>IF(AND(H18=1,G18="да"),1,0)</f>
        <v>1</v>
      </c>
      <c r="K18">
        <f>IF(A18="","",IF(NOT(ISNUMBER(A18)),"дата не распознана",IF(OR(B18="",AND(D18&lt;&gt;"да",D18&lt;&gt;"нет"),AND(E18&lt;&gt;"да",E18&lt;&gt;"нет"),AND(D18="да",G18&lt;&gt;"да",G18&lt;&gt;"нет")),"пустое поле",IF(COUNTIF(Каналы!$A$5:$A$10,I18)=0,"неизвестный канал",IF(IF(ROW()&gt;2,AND(ISNUMBER(A17),A18&lt;A17),FALSE),"нарушен порядок дат","")))))</f>
        <v/>
      </c>
      <c r="L18">
        <f>IF(K18="",0,1)</f>
        <v>0</v>
      </c>
    </row>
    <row r="19" spans="1:12">
      <c r="A19" s="2">
        <v>46306</v>
      </c>
      <c r="B19" s="3" t="s">
        <v>51</v>
      </c>
      <c r="C19" s="3" t="s">
        <v>32</v>
      </c>
      <c r="D19" s="3" t="s">
        <v>29</v>
      </c>
      <c r="E19" s="3" t="s">
        <v>30</v>
      </c>
      <c r="F19" s="5">
        <v>2300</v>
      </c>
      <c r="G19" s="3" t="s">
        <v>30</v>
      </c>
      <c r="H19">
        <f>IF(AND(ISNUMBER(A19),A19&gt;=Вводные!$B$3,A19&lt;=Вводные!$B$4,D19="да",E19="нет",COUNTIFS(B$2:B19,B19,D$2:D19,"да")=1),1,0)</f>
        <v>1</v>
      </c>
      <c r="I19" t="str">
        <f>IF(A19="","",IF(C19="","Не указан",C19))</f>
        <v>Яндекс Карты</v>
      </c>
      <c r="J19">
        <f>IF(AND(H19=1,G19="да"),1,0)</f>
        <v>0</v>
      </c>
      <c r="K19">
        <f>IF(A19="","",IF(NOT(ISNUMBER(A19)),"дата не распознана",IF(OR(B19="",AND(D19&lt;&gt;"да",D19&lt;&gt;"нет"),AND(E19&lt;&gt;"да",E19&lt;&gt;"нет"),AND(D19="да",G19&lt;&gt;"да",G19&lt;&gt;"нет")),"пустое поле",IF(COUNTIF(Каналы!$A$5:$A$10,I19)=0,"неизвестный канал",IF(IF(ROW()&gt;2,AND(ISNUMBER(A18),A19&lt;A18),FALSE),"нарушен порядок дат","")))))</f>
        <v/>
      </c>
      <c r="L19">
        <f>IF(K19="",0,1)</f>
        <v>0</v>
      </c>
    </row>
    <row r="20" spans="1:12">
      <c r="A20" s="2">
        <v>46306</v>
      </c>
      <c r="B20" s="3" t="s">
        <v>52</v>
      </c>
      <c r="C20" s="3" t="s">
        <v>42</v>
      </c>
      <c r="D20" s="3" t="s">
        <v>29</v>
      </c>
      <c r="E20" s="3" t="s">
        <v>30</v>
      </c>
      <c r="F20" s="5">
        <v>2600</v>
      </c>
      <c r="G20" s="3" t="s">
        <v>29</v>
      </c>
      <c r="H20">
        <f>IF(AND(ISNUMBER(A20),A20&gt;=Вводные!$B$3,A20&lt;=Вводные!$B$4,D20="да",E20="нет",COUNTIFS(B$2:B20,B20,D$2:D20,"да")=1),1,0)</f>
        <v>1</v>
      </c>
      <c r="I20" t="str">
        <f>IF(A20="","",IF(C20="","Не указан",C20))</f>
        <v>Фитнес-клуб</v>
      </c>
      <c r="J20">
        <f>IF(AND(H20=1,G20="да"),1,0)</f>
        <v>1</v>
      </c>
      <c r="K20">
        <f>IF(A20="","",IF(NOT(ISNUMBER(A20)),"дата не распознана",IF(OR(B20="",AND(D20&lt;&gt;"да",D20&lt;&gt;"нет"),AND(E20&lt;&gt;"да",E20&lt;&gt;"нет"),AND(D20="да",G20&lt;&gt;"да",G20&lt;&gt;"нет")),"пустое поле",IF(COUNTIF(Каналы!$A$5:$A$10,I20)=0,"неизвестный канал",IF(IF(ROW()&gt;2,AND(ISNUMBER(A19),A20&lt;A19),FALSE),"нарушен порядок дат","")))))</f>
        <v/>
      </c>
      <c r="L20">
        <f>IF(K20="",0,1)</f>
        <v>0</v>
      </c>
    </row>
    <row r="21" spans="1:12">
      <c r="A21" s="2">
        <v>46307</v>
      </c>
      <c r="B21" s="3" t="s">
        <v>53</v>
      </c>
      <c r="C21" s="3"/>
      <c r="D21" s="3" t="s">
        <v>29</v>
      </c>
      <c r="E21" s="3" t="s">
        <v>30</v>
      </c>
      <c r="F21" s="5">
        <v>1900</v>
      </c>
      <c r="G21" s="3" t="s">
        <v>29</v>
      </c>
      <c r="H21">
        <f>IF(AND(ISNUMBER(A21),A21&gt;=Вводные!$B$3,A21&lt;=Вводные!$B$4,D21="да",E21="нет",COUNTIFS(B$2:B21,B21,D$2:D21,"да")=1),1,0)</f>
        <v>1</v>
      </c>
      <c r="I21" t="str">
        <f>IF(A21="","",IF(C21="","Не указан",C21))</f>
        <v>Не указан</v>
      </c>
      <c r="J21">
        <f>IF(AND(H21=1,G21="да"),1,0)</f>
        <v>1</v>
      </c>
      <c r="K21">
        <f>IF(A21="","",IF(NOT(ISNUMBER(A21)),"дата не распознана",IF(OR(B21="",AND(D21&lt;&gt;"да",D21&lt;&gt;"нет"),AND(E21&lt;&gt;"да",E21&lt;&gt;"нет"),AND(D21="да",G21&lt;&gt;"да",G21&lt;&gt;"нет")),"пустое поле",IF(COUNTIF(Каналы!$A$5:$A$10,I21)=0,"неизвестный канал",IF(IF(ROW()&gt;2,AND(ISNUMBER(A20),A21&lt;A20),FALSE),"нарушен порядок дат","")))))</f>
        <v/>
      </c>
      <c r="L21">
        <f>IF(K21="",0,1)</f>
        <v>0</v>
      </c>
    </row>
    <row r="22" spans="1:12">
      <c r="A22" s="2">
        <v>46308</v>
      </c>
      <c r="B22" s="3" t="s">
        <v>54</v>
      </c>
      <c r="C22" s="3" t="s">
        <v>32</v>
      </c>
      <c r="D22" s="3" t="s">
        <v>29</v>
      </c>
      <c r="E22" s="3" t="s">
        <v>30</v>
      </c>
      <c r="F22" s="5">
        <v>2100</v>
      </c>
      <c r="G22" s="3" t="s">
        <v>30</v>
      </c>
      <c r="H22">
        <f>IF(AND(ISNUMBER(A22),A22&gt;=Вводные!$B$3,A22&lt;=Вводные!$B$4,D22="да",E22="нет",COUNTIFS(B$2:B22,B22,D$2:D22,"да")=1),1,0)</f>
        <v>1</v>
      </c>
      <c r="I22" t="str">
        <f>IF(A22="","",IF(C22="","Не указан",C22))</f>
        <v>Яндекс Карты</v>
      </c>
      <c r="J22">
        <f>IF(AND(H22=1,G22="да"),1,0)</f>
        <v>0</v>
      </c>
      <c r="K22">
        <f>IF(A22="","",IF(NOT(ISNUMBER(A22)),"дата не распознана",IF(OR(B22="",AND(D22&lt;&gt;"да",D22&lt;&gt;"нет"),AND(E22&lt;&gt;"да",E22&lt;&gt;"нет"),AND(D22="да",G22&lt;&gt;"да",G22&lt;&gt;"нет")),"пустое поле",IF(COUNTIF(Каналы!$A$5:$A$10,I22)=0,"неизвестный канал",IF(IF(ROW()&gt;2,AND(ISNUMBER(A21),A22&lt;A21),FALSE),"нарушен порядок дат","")))))</f>
        <v/>
      </c>
      <c r="L22">
        <f>IF(K22="",0,1)</f>
        <v>0</v>
      </c>
    </row>
    <row r="23" spans="1:12">
      <c r="A23" s="2">
        <v>46308</v>
      </c>
      <c r="B23" s="3" t="s">
        <v>55</v>
      </c>
      <c r="C23" s="3" t="s">
        <v>40</v>
      </c>
      <c r="D23" s="3" t="s">
        <v>29</v>
      </c>
      <c r="E23" s="3" t="s">
        <v>30</v>
      </c>
      <c r="F23" s="5">
        <v>2800</v>
      </c>
      <c r="G23" s="3" t="s">
        <v>30</v>
      </c>
      <c r="H23">
        <f>IF(AND(ISNUMBER(A23),A23&gt;=Вводные!$B$3,A23&lt;=Вводные!$B$4,D23="да",E23="нет",COUNTIFS(B$2:B23,B23,D$2:D23,"да")=1),1,0)</f>
        <v>1</v>
      </c>
      <c r="I23" t="str">
        <f>IF(A23="","",IF(C23="","Не указан",C23))</f>
        <v>ВКонтакте</v>
      </c>
      <c r="J23">
        <f>IF(AND(H23=1,G23="да"),1,0)</f>
        <v>0</v>
      </c>
      <c r="K23">
        <f>IF(A23="","",IF(NOT(ISNUMBER(A23)),"дата не распознана",IF(OR(B23="",AND(D23&lt;&gt;"да",D23&lt;&gt;"нет"),AND(E23&lt;&gt;"да",E23&lt;&gt;"нет"),AND(D23="да",G23&lt;&gt;"да",G23&lt;&gt;"нет")),"пустое поле",IF(COUNTIF(Каналы!$A$5:$A$10,I23)=0,"неизвестный канал",IF(IF(ROW()&gt;2,AND(ISNUMBER(A22),A23&lt;A22),FALSE),"нарушен порядок дат","")))))</f>
        <v/>
      </c>
      <c r="L23">
        <f>IF(K23="",0,1)</f>
        <v>0</v>
      </c>
    </row>
    <row r="24" spans="1:12">
      <c r="A24" s="2">
        <v>46309</v>
      </c>
      <c r="B24" s="3" t="s">
        <v>56</v>
      </c>
      <c r="C24" s="3" t="s">
        <v>36</v>
      </c>
      <c r="D24" s="3" t="s">
        <v>29</v>
      </c>
      <c r="E24" s="3" t="s">
        <v>30</v>
      </c>
      <c r="F24" s="5">
        <v>2300</v>
      </c>
      <c r="G24" s="3" t="s">
        <v>29</v>
      </c>
      <c r="H24">
        <f>IF(AND(ISNUMBER(A24),A24&gt;=Вводные!$B$3,A24&lt;=Вводные!$B$4,D24="да",E24="нет",COUNTIFS(B$2:B24,B24,D$2:D24,"да")=1),1,0)</f>
        <v>1</v>
      </c>
      <c r="I24" t="str">
        <f>IF(A24="","",IF(C24="","Не указан",C24))</f>
        <v>Рекомендации</v>
      </c>
      <c r="J24">
        <f>IF(AND(H24=1,G24="да"),1,0)</f>
        <v>1</v>
      </c>
      <c r="K24">
        <f>IF(A24="","",IF(NOT(ISNUMBER(A24)),"дата не распознана",IF(OR(B24="",AND(D24&lt;&gt;"да",D24&lt;&gt;"нет"),AND(E24&lt;&gt;"да",E24&lt;&gt;"нет"),AND(D24="да",G24&lt;&gt;"да",G24&lt;&gt;"нет")),"пустое поле",IF(COUNTIF(Каналы!$A$5:$A$10,I24)=0,"неизвестный канал",IF(IF(ROW()&gt;2,AND(ISNUMBER(A23),A24&lt;A23),FALSE),"нарушен порядок дат","")))))</f>
        <v/>
      </c>
      <c r="L24">
        <f>IF(K24="",0,1)</f>
        <v>0</v>
      </c>
    </row>
    <row r="25" spans="1:12">
      <c r="A25" s="2">
        <v>46310</v>
      </c>
      <c r="B25" s="3" t="s">
        <v>57</v>
      </c>
      <c r="C25" s="3" t="s">
        <v>32</v>
      </c>
      <c r="D25" s="3" t="s">
        <v>29</v>
      </c>
      <c r="E25" s="3" t="s">
        <v>30</v>
      </c>
      <c r="F25" s="5">
        <v>2600</v>
      </c>
      <c r="G25" s="3" t="s">
        <v>29</v>
      </c>
      <c r="H25">
        <f>IF(AND(ISNUMBER(A25),A25&gt;=Вводные!$B$3,A25&lt;=Вводные!$B$4,D25="да",E25="нет",COUNTIFS(B$2:B25,B25,D$2:D25,"да")=1),1,0)</f>
        <v>1</v>
      </c>
      <c r="I25" t="str">
        <f>IF(A25="","",IF(C25="","Не указан",C25))</f>
        <v>Яндекс Карты</v>
      </c>
      <c r="J25">
        <f>IF(AND(H25=1,G25="да"),1,0)</f>
        <v>1</v>
      </c>
      <c r="K25">
        <f>IF(A25="","",IF(NOT(ISNUMBER(A25)),"дата не распознана",IF(OR(B25="",AND(D25&lt;&gt;"да",D25&lt;&gt;"нет"),AND(E25&lt;&gt;"да",E25&lt;&gt;"нет"),AND(D25="да",G25&lt;&gt;"да",G25&lt;&gt;"нет")),"пустое поле",IF(COUNTIF(Каналы!$A$5:$A$10,I25)=0,"неизвестный канал",IF(IF(ROW()&gt;2,AND(ISNUMBER(A24),A25&lt;A24),FALSE),"нарушен порядок дат","")))))</f>
        <v/>
      </c>
      <c r="L25">
        <f>IF(K25="",0,1)</f>
        <v>0</v>
      </c>
    </row>
    <row r="26" spans="1:12">
      <c r="A26" s="2">
        <v>46310</v>
      </c>
      <c r="B26" s="3" t="s">
        <v>58</v>
      </c>
      <c r="C26" s="3" t="s">
        <v>40</v>
      </c>
      <c r="D26" s="3" t="s">
        <v>29</v>
      </c>
      <c r="E26" s="3" t="s">
        <v>30</v>
      </c>
      <c r="F26" s="5">
        <v>1900</v>
      </c>
      <c r="G26" s="3" t="s">
        <v>29</v>
      </c>
      <c r="H26">
        <f>IF(AND(ISNUMBER(A26),A26&gt;=Вводные!$B$3,A26&lt;=Вводные!$B$4,D26="да",E26="нет",COUNTIFS(B$2:B26,B26,D$2:D26,"да")=1),1,0)</f>
        <v>1</v>
      </c>
      <c r="I26" t="str">
        <f>IF(A26="","",IF(C26="","Не указан",C26))</f>
        <v>ВКонтакте</v>
      </c>
      <c r="J26">
        <f>IF(AND(H26=1,G26="да"),1,0)</f>
        <v>1</v>
      </c>
      <c r="K26">
        <f>IF(A26="","",IF(NOT(ISNUMBER(A26)),"дата не распознана",IF(OR(B26="",AND(D26&lt;&gt;"да",D26&lt;&gt;"нет"),AND(E26&lt;&gt;"да",E26&lt;&gt;"нет"),AND(D26="да",G26&lt;&gt;"да",G26&lt;&gt;"нет")),"пустое поле",IF(COUNTIF(Каналы!$A$5:$A$10,I26)=0,"неизвестный канал",IF(IF(ROW()&gt;2,AND(ISNUMBER(A25),A26&lt;A25),FALSE),"нарушен порядок дат","")))))</f>
        <v/>
      </c>
      <c r="L26">
        <f>IF(K26="",0,1)</f>
        <v>0</v>
      </c>
    </row>
    <row r="27" spans="1:12">
      <c r="A27" s="2">
        <v>46311</v>
      </c>
      <c r="B27" s="3" t="s">
        <v>59</v>
      </c>
      <c r="C27" s="3" t="s">
        <v>42</v>
      </c>
      <c r="D27" s="3" t="s">
        <v>29</v>
      </c>
      <c r="E27" s="3" t="s">
        <v>30</v>
      </c>
      <c r="F27" s="5">
        <v>2100</v>
      </c>
      <c r="G27" s="3" t="s">
        <v>29</v>
      </c>
      <c r="H27">
        <f>IF(AND(ISNUMBER(A27),A27&gt;=Вводные!$B$3,A27&lt;=Вводные!$B$4,D27="да",E27="нет",COUNTIFS(B$2:B27,B27,D$2:D27,"да")=1),1,0)</f>
        <v>1</v>
      </c>
      <c r="I27" t="str">
        <f>IF(A27="","",IF(C27="","Не указан",C27))</f>
        <v>Фитнес-клуб</v>
      </c>
      <c r="J27">
        <f>IF(AND(H27=1,G27="да"),1,0)</f>
        <v>1</v>
      </c>
      <c r="K27">
        <f>IF(A27="","",IF(NOT(ISNUMBER(A27)),"дата не распознана",IF(OR(B27="",AND(D27&lt;&gt;"да",D27&lt;&gt;"нет"),AND(E27&lt;&gt;"да",E27&lt;&gt;"нет"),AND(D27="да",G27&lt;&gt;"да",G27&lt;&gt;"нет")),"пустое поле",IF(COUNTIF(Каналы!$A$5:$A$10,I27)=0,"неизвестный канал",IF(IF(ROW()&gt;2,AND(ISNUMBER(A26),A27&lt;A26),FALSE),"нарушен порядок дат","")))))</f>
        <v/>
      </c>
      <c r="L27">
        <f>IF(K27="",0,1)</f>
        <v>0</v>
      </c>
    </row>
    <row r="28" spans="1:12">
      <c r="A28" s="2">
        <v>46312</v>
      </c>
      <c r="B28" s="3" t="s">
        <v>60</v>
      </c>
      <c r="C28" s="3"/>
      <c r="D28" s="3" t="s">
        <v>29</v>
      </c>
      <c r="E28" s="3" t="s">
        <v>30</v>
      </c>
      <c r="F28" s="5">
        <v>2800</v>
      </c>
      <c r="G28" s="3" t="s">
        <v>30</v>
      </c>
      <c r="H28">
        <f>IF(AND(ISNUMBER(A28),A28&gt;=Вводные!$B$3,A28&lt;=Вводные!$B$4,D28="да",E28="нет",COUNTIFS(B$2:B28,B28,D$2:D28,"да")=1),1,0)</f>
        <v>1</v>
      </c>
      <c r="I28" t="str">
        <f>IF(A28="","",IF(C28="","Не указан",C28))</f>
        <v>Не указан</v>
      </c>
      <c r="J28">
        <f>IF(AND(H28=1,G28="да"),1,0)</f>
        <v>0</v>
      </c>
      <c r="K28">
        <f>IF(A28="","",IF(NOT(ISNUMBER(A28)),"дата не распознана",IF(OR(B28="",AND(D28&lt;&gt;"да",D28&lt;&gt;"нет"),AND(E28&lt;&gt;"да",E28&lt;&gt;"нет"),AND(D28="да",G28&lt;&gt;"да",G28&lt;&gt;"нет")),"пустое поле",IF(COUNTIF(Каналы!$A$5:$A$10,I28)=0,"неизвестный канал",IF(IF(ROW()&gt;2,AND(ISNUMBER(A27),A28&lt;A27),FALSE),"нарушен порядок дат","")))))</f>
        <v/>
      </c>
      <c r="L28">
        <f>IF(K28="",0,1)</f>
        <v>0</v>
      </c>
    </row>
    <row r="29" spans="1:12">
      <c r="A29" s="2">
        <v>46312</v>
      </c>
      <c r="B29" s="3" t="s">
        <v>61</v>
      </c>
      <c r="C29" s="3" t="s">
        <v>32</v>
      </c>
      <c r="D29" s="3" t="s">
        <v>29</v>
      </c>
      <c r="E29" s="3" t="s">
        <v>30</v>
      </c>
      <c r="F29" s="5">
        <v>2300</v>
      </c>
      <c r="G29" s="3" t="s">
        <v>30</v>
      </c>
      <c r="H29">
        <f>IF(AND(ISNUMBER(A29),A29&gt;=Вводные!$B$3,A29&lt;=Вводные!$B$4,D29="да",E29="нет",COUNTIFS(B$2:B29,B29,D$2:D29,"да")=1),1,0)</f>
        <v>1</v>
      </c>
      <c r="I29" t="str">
        <f>IF(A29="","",IF(C29="","Не указан",C29))</f>
        <v>Яндекс Карты</v>
      </c>
      <c r="J29">
        <f>IF(AND(H29=1,G29="да"),1,0)</f>
        <v>0</v>
      </c>
      <c r="K29">
        <f>IF(A29="","",IF(NOT(ISNUMBER(A29)),"дата не распознана",IF(OR(B29="",AND(D29&lt;&gt;"да",D29&lt;&gt;"нет"),AND(E29&lt;&gt;"да",E29&lt;&gt;"нет"),AND(D29="да",G29&lt;&gt;"да",G29&lt;&gt;"нет")),"пустое поле",IF(COUNTIF(Каналы!$A$5:$A$10,I29)=0,"неизвестный канал",IF(IF(ROW()&gt;2,AND(ISNUMBER(A28),A29&lt;A28),FALSE),"нарушен порядок дат","")))))</f>
        <v/>
      </c>
      <c r="L29">
        <f>IF(K29="",0,1)</f>
        <v>0</v>
      </c>
    </row>
    <row r="30" spans="1:12">
      <c r="A30" s="2">
        <v>46313</v>
      </c>
      <c r="B30" s="3" t="s">
        <v>62</v>
      </c>
      <c r="C30" s="3" t="s">
        <v>40</v>
      </c>
      <c r="D30" s="3" t="s">
        <v>29</v>
      </c>
      <c r="E30" s="3" t="s">
        <v>30</v>
      </c>
      <c r="F30" s="5">
        <v>2600</v>
      </c>
      <c r="G30" s="3" t="s">
        <v>30</v>
      </c>
      <c r="H30">
        <f>IF(AND(ISNUMBER(A30),A30&gt;=Вводные!$B$3,A30&lt;=Вводные!$B$4,D30="да",E30="нет",COUNTIFS(B$2:B30,B30,D$2:D30,"да")=1),1,0)</f>
        <v>1</v>
      </c>
      <c r="I30" t="str">
        <f>IF(A30="","",IF(C30="","Не указан",C30))</f>
        <v>ВКонтакте</v>
      </c>
      <c r="J30">
        <f>IF(AND(H30=1,G30="да"),1,0)</f>
        <v>0</v>
      </c>
      <c r="K30">
        <f>IF(A30="","",IF(NOT(ISNUMBER(A30)),"дата не распознана",IF(OR(B30="",AND(D30&lt;&gt;"да",D30&lt;&gt;"нет"),AND(E30&lt;&gt;"да",E30&lt;&gt;"нет"),AND(D30="да",G30&lt;&gt;"да",G30&lt;&gt;"нет")),"пустое поле",IF(COUNTIF(Каналы!$A$5:$A$10,I30)=0,"неизвестный канал",IF(IF(ROW()&gt;2,AND(ISNUMBER(A29),A30&lt;A29),FALSE),"нарушен порядок дат","")))))</f>
        <v/>
      </c>
      <c r="L30">
        <f>IF(K30="",0,1)</f>
        <v>0</v>
      </c>
    </row>
    <row r="31" spans="1:12">
      <c r="A31" s="2">
        <v>46314</v>
      </c>
      <c r="B31" s="3" t="s">
        <v>63</v>
      </c>
      <c r="C31" s="3" t="s">
        <v>36</v>
      </c>
      <c r="D31" s="3" t="s">
        <v>29</v>
      </c>
      <c r="E31" s="3" t="s">
        <v>30</v>
      </c>
      <c r="F31" s="5">
        <v>1900</v>
      </c>
      <c r="G31" s="3" t="s">
        <v>29</v>
      </c>
      <c r="H31">
        <f>IF(AND(ISNUMBER(A31),A31&gt;=Вводные!$B$3,A31&lt;=Вводные!$B$4,D31="да",E31="нет",COUNTIFS(B$2:B31,B31,D$2:D31,"да")=1),1,0)</f>
        <v>1</v>
      </c>
      <c r="I31" t="str">
        <f>IF(A31="","",IF(C31="","Не указан",C31))</f>
        <v>Рекомендации</v>
      </c>
      <c r="J31">
        <f>IF(AND(H31=1,G31="да"),1,0)</f>
        <v>1</v>
      </c>
      <c r="K31">
        <f>IF(A31="","",IF(NOT(ISNUMBER(A31)),"дата не распознана",IF(OR(B31="",AND(D31&lt;&gt;"да",D31&lt;&gt;"нет"),AND(E31&lt;&gt;"да",E31&lt;&gt;"нет"),AND(D31="да",G31&lt;&gt;"да",G31&lt;&gt;"нет")),"пустое поле",IF(COUNTIF(Каналы!$A$5:$A$10,I31)=0,"неизвестный канал",IF(IF(ROW()&gt;2,AND(ISNUMBER(A30),A31&lt;A30),FALSE),"нарушен порядок дат","")))))</f>
        <v/>
      </c>
      <c r="L31">
        <f>IF(K31="",0,1)</f>
        <v>0</v>
      </c>
    </row>
    <row r="32" spans="1:12">
      <c r="A32" s="2">
        <v>46314</v>
      </c>
      <c r="B32" s="3" t="s">
        <v>64</v>
      </c>
      <c r="C32" s="3" t="s">
        <v>32</v>
      </c>
      <c r="D32" s="3" t="s">
        <v>29</v>
      </c>
      <c r="E32" s="3" t="s">
        <v>30</v>
      </c>
      <c r="F32" s="5">
        <v>2100</v>
      </c>
      <c r="G32" s="3" t="s">
        <v>29</v>
      </c>
      <c r="H32">
        <f>IF(AND(ISNUMBER(A32),A32&gt;=Вводные!$B$3,A32&lt;=Вводные!$B$4,D32="да",E32="нет",COUNTIFS(B$2:B32,B32,D$2:D32,"да")=1),1,0)</f>
        <v>1</v>
      </c>
      <c r="I32" t="str">
        <f>IF(A32="","",IF(C32="","Не указан",C32))</f>
        <v>Яндекс Карты</v>
      </c>
      <c r="J32">
        <f>IF(AND(H32=1,G32="да"),1,0)</f>
        <v>1</v>
      </c>
      <c r="K32">
        <f>IF(A32="","",IF(NOT(ISNUMBER(A32)),"дата не распознана",IF(OR(B32="",AND(D32&lt;&gt;"да",D32&lt;&gt;"нет"),AND(E32&lt;&gt;"да",E32&lt;&gt;"нет"),AND(D32="да",G32&lt;&gt;"да",G32&lt;&gt;"нет")),"пустое поле",IF(COUNTIF(Каналы!$A$5:$A$10,I32)=0,"неизвестный канал",IF(IF(ROW()&gt;2,AND(ISNUMBER(A31),A32&lt;A31),FALSE),"нарушен порядок дат","")))))</f>
        <v/>
      </c>
      <c r="L32">
        <f>IF(K32="",0,1)</f>
        <v>0</v>
      </c>
    </row>
    <row r="33" spans="1:12">
      <c r="A33" s="2">
        <v>46315</v>
      </c>
      <c r="B33" s="3" t="s">
        <v>65</v>
      </c>
      <c r="C33" s="3" t="s">
        <v>40</v>
      </c>
      <c r="D33" s="3" t="s">
        <v>29</v>
      </c>
      <c r="E33" s="3" t="s">
        <v>30</v>
      </c>
      <c r="F33" s="5">
        <v>2800</v>
      </c>
      <c r="G33" s="3" t="s">
        <v>29</v>
      </c>
      <c r="H33">
        <f>IF(AND(ISNUMBER(A33),A33&gt;=Вводные!$B$3,A33&lt;=Вводные!$B$4,D33="да",E33="нет",COUNTIFS(B$2:B33,B33,D$2:D33,"да")=1),1,0)</f>
        <v>1</v>
      </c>
      <c r="I33" t="str">
        <f>IF(A33="","",IF(C33="","Не указан",C33))</f>
        <v>ВКонтакте</v>
      </c>
      <c r="J33">
        <f>IF(AND(H33=1,G33="да"),1,0)</f>
        <v>1</v>
      </c>
      <c r="K33">
        <f>IF(A33="","",IF(NOT(ISNUMBER(A33)),"дата не распознана",IF(OR(B33="",AND(D33&lt;&gt;"да",D33&lt;&gt;"нет"),AND(E33&lt;&gt;"да",E33&lt;&gt;"нет"),AND(D33="да",G33&lt;&gt;"да",G33&lt;&gt;"нет")),"пустое поле",IF(COUNTIF(Каналы!$A$5:$A$10,I33)=0,"неизвестный канал",IF(IF(ROW()&gt;2,AND(ISNUMBER(A32),A33&lt;A32),FALSE),"нарушен порядок дат","")))))</f>
        <v/>
      </c>
      <c r="L33">
        <f>IF(K33="",0,1)</f>
        <v>0</v>
      </c>
    </row>
    <row r="34" spans="1:12">
      <c r="A34" s="2">
        <v>46316</v>
      </c>
      <c r="B34" s="3" t="s">
        <v>66</v>
      </c>
      <c r="C34" s="3" t="s">
        <v>42</v>
      </c>
      <c r="D34" s="3" t="s">
        <v>29</v>
      </c>
      <c r="E34" s="3" t="s">
        <v>30</v>
      </c>
      <c r="F34" s="5">
        <v>2300</v>
      </c>
      <c r="G34" s="3" t="s">
        <v>29</v>
      </c>
      <c r="H34">
        <f>IF(AND(ISNUMBER(A34),A34&gt;=Вводные!$B$3,A34&lt;=Вводные!$B$4,D34="да",E34="нет",COUNTIFS(B$2:B34,B34,D$2:D34,"да")=1),1,0)</f>
        <v>1</v>
      </c>
      <c r="I34" t="str">
        <f>IF(A34="","",IF(C34="","Не указан",C34))</f>
        <v>Фитнес-клуб</v>
      </c>
      <c r="J34">
        <f>IF(AND(H34=1,G34="да"),1,0)</f>
        <v>1</v>
      </c>
      <c r="K34">
        <f>IF(A34="","",IF(NOT(ISNUMBER(A34)),"дата не распознана",IF(OR(B34="",AND(D34&lt;&gt;"да",D34&lt;&gt;"нет"),AND(E34&lt;&gt;"да",E34&lt;&gt;"нет"),AND(D34="да",G34&lt;&gt;"да",G34&lt;&gt;"нет")),"пустое поле",IF(COUNTIF(Каналы!$A$5:$A$10,I34)=0,"неизвестный канал",IF(IF(ROW()&gt;2,AND(ISNUMBER(A33),A34&lt;A33),FALSE),"нарушен порядок дат","")))))</f>
        <v/>
      </c>
      <c r="L34">
        <f>IF(K34="",0,1)</f>
        <v>0</v>
      </c>
    </row>
    <row r="35" spans="1:12">
      <c r="A35" s="2">
        <v>46316</v>
      </c>
      <c r="B35" s="3" t="s">
        <v>67</v>
      </c>
      <c r="C35" s="3"/>
      <c r="D35" s="3" t="s">
        <v>29</v>
      </c>
      <c r="E35" s="3" t="s">
        <v>30</v>
      </c>
      <c r="F35" s="5">
        <v>2600</v>
      </c>
      <c r="G35" s="3" t="s">
        <v>30</v>
      </c>
      <c r="H35">
        <f>IF(AND(ISNUMBER(A35),A35&gt;=Вводные!$B$3,A35&lt;=Вводные!$B$4,D35="да",E35="нет",COUNTIFS(B$2:B35,B35,D$2:D35,"да")=1),1,0)</f>
        <v>1</v>
      </c>
      <c r="I35" t="str">
        <f>IF(A35="","",IF(C35="","Не указан",C35))</f>
        <v>Не указан</v>
      </c>
      <c r="J35">
        <f>IF(AND(H35=1,G35="да"),1,0)</f>
        <v>0</v>
      </c>
      <c r="K35">
        <f>IF(A35="","",IF(NOT(ISNUMBER(A35)),"дата не распознана",IF(OR(B35="",AND(D35&lt;&gt;"да",D35&lt;&gt;"нет"),AND(E35&lt;&gt;"да",E35&lt;&gt;"нет"),AND(D35="да",G35&lt;&gt;"да",G35&lt;&gt;"нет")),"пустое поле",IF(COUNTIF(Каналы!$A$5:$A$10,I35)=0,"неизвестный канал",IF(IF(ROW()&gt;2,AND(ISNUMBER(A34),A35&lt;A34),FALSE),"нарушен порядок дат","")))))</f>
        <v/>
      </c>
      <c r="L35">
        <f>IF(K35="",0,1)</f>
        <v>0</v>
      </c>
    </row>
    <row r="36" spans="1:12">
      <c r="A36" s="2">
        <v>46317</v>
      </c>
      <c r="B36" s="3" t="s">
        <v>68</v>
      </c>
      <c r="C36" s="3" t="s">
        <v>32</v>
      </c>
      <c r="D36" s="3" t="s">
        <v>29</v>
      </c>
      <c r="E36" s="3" t="s">
        <v>30</v>
      </c>
      <c r="F36" s="5">
        <v>1900</v>
      </c>
      <c r="G36" s="3" t="s">
        <v>30</v>
      </c>
      <c r="H36">
        <f>IF(AND(ISNUMBER(A36),A36&gt;=Вводные!$B$3,A36&lt;=Вводные!$B$4,D36="да",E36="нет",COUNTIFS(B$2:B36,B36,D$2:D36,"да")=1),1,0)</f>
        <v>1</v>
      </c>
      <c r="I36" t="str">
        <f>IF(A36="","",IF(C36="","Не указан",C36))</f>
        <v>Яндекс Карты</v>
      </c>
      <c r="J36">
        <f>IF(AND(H36=1,G36="да"),1,0)</f>
        <v>0</v>
      </c>
      <c r="K36">
        <f>IF(A36="","",IF(NOT(ISNUMBER(A36)),"дата не распознана",IF(OR(B36="",AND(D36&lt;&gt;"да",D36&lt;&gt;"нет"),AND(E36&lt;&gt;"да",E36&lt;&gt;"нет"),AND(D36="да",G36&lt;&gt;"да",G36&lt;&gt;"нет")),"пустое поле",IF(COUNTIF(Каналы!$A$5:$A$10,I36)=0,"неизвестный канал",IF(IF(ROW()&gt;2,AND(ISNUMBER(A35),A36&lt;A35),FALSE),"нарушен порядок дат","")))))</f>
        <v/>
      </c>
      <c r="L36">
        <f>IF(K36="",0,1)</f>
        <v>0</v>
      </c>
    </row>
    <row r="37" spans="1:12">
      <c r="A37" s="2">
        <v>46318</v>
      </c>
      <c r="B37" s="3" t="s">
        <v>69</v>
      </c>
      <c r="C37" s="3" t="s">
        <v>40</v>
      </c>
      <c r="D37" s="3" t="s">
        <v>29</v>
      </c>
      <c r="E37" s="3" t="s">
        <v>30</v>
      </c>
      <c r="F37" s="5">
        <v>2100</v>
      </c>
      <c r="G37" s="3" t="s">
        <v>30</v>
      </c>
      <c r="H37">
        <f>IF(AND(ISNUMBER(A37),A37&gt;=Вводные!$B$3,A37&lt;=Вводные!$B$4,D37="да",E37="нет",COUNTIFS(B$2:B37,B37,D$2:D37,"да")=1),1,0)</f>
        <v>1</v>
      </c>
      <c r="I37" t="str">
        <f>IF(A37="","",IF(C37="","Не указан",C37))</f>
        <v>ВКонтакте</v>
      </c>
      <c r="J37">
        <f>IF(AND(H37=1,G37="да"),1,0)</f>
        <v>0</v>
      </c>
      <c r="K37">
        <f>IF(A37="","",IF(NOT(ISNUMBER(A37)),"дата не распознана",IF(OR(B37="",AND(D37&lt;&gt;"да",D37&lt;&gt;"нет"),AND(E37&lt;&gt;"да",E37&lt;&gt;"нет"),AND(D37="да",G37&lt;&gt;"да",G37&lt;&gt;"нет")),"пустое поле",IF(COUNTIF(Каналы!$A$5:$A$10,I37)=0,"неизвестный канал",IF(IF(ROW()&gt;2,AND(ISNUMBER(A36),A37&lt;A36),FALSE),"нарушен порядок дат","")))))</f>
        <v/>
      </c>
      <c r="L37">
        <f>IF(K37="",0,1)</f>
        <v>0</v>
      </c>
    </row>
    <row r="38" spans="1:12">
      <c r="A38" s="2">
        <v>46318</v>
      </c>
      <c r="B38" s="3" t="s">
        <v>70</v>
      </c>
      <c r="C38" s="3" t="s">
        <v>36</v>
      </c>
      <c r="D38" s="3" t="s">
        <v>29</v>
      </c>
      <c r="E38" s="3" t="s">
        <v>30</v>
      </c>
      <c r="F38" s="5">
        <v>2800</v>
      </c>
      <c r="G38" s="3" t="s">
        <v>29</v>
      </c>
      <c r="H38">
        <f>IF(AND(ISNUMBER(A38),A38&gt;=Вводные!$B$3,A38&lt;=Вводные!$B$4,D38="да",E38="нет",COUNTIFS(B$2:B38,B38,D$2:D38,"да")=1),1,0)</f>
        <v>1</v>
      </c>
      <c r="I38" t="str">
        <f>IF(A38="","",IF(C38="","Не указан",C38))</f>
        <v>Рекомендации</v>
      </c>
      <c r="J38">
        <f>IF(AND(H38=1,G38="да"),1,0)</f>
        <v>1</v>
      </c>
      <c r="K38">
        <f>IF(A38="","",IF(NOT(ISNUMBER(A38)),"дата не распознана",IF(OR(B38="",AND(D38&lt;&gt;"да",D38&lt;&gt;"нет"),AND(E38&lt;&gt;"да",E38&lt;&gt;"нет"),AND(D38="да",G38&lt;&gt;"да",G38&lt;&gt;"нет")),"пустое поле",IF(COUNTIF(Каналы!$A$5:$A$10,I38)=0,"неизвестный канал",IF(IF(ROW()&gt;2,AND(ISNUMBER(A37),A38&lt;A37),FALSE),"нарушен порядок дат","")))))</f>
        <v/>
      </c>
      <c r="L38">
        <f>IF(K38="",0,1)</f>
        <v>0</v>
      </c>
    </row>
    <row r="39" spans="1:12">
      <c r="A39" s="2">
        <v>46319</v>
      </c>
      <c r="B39" s="3" t="s">
        <v>71</v>
      </c>
      <c r="C39" s="3" t="s">
        <v>32</v>
      </c>
      <c r="D39" s="3" t="s">
        <v>29</v>
      </c>
      <c r="E39" s="3" t="s">
        <v>30</v>
      </c>
      <c r="F39" s="5">
        <v>2300</v>
      </c>
      <c r="G39" s="3" t="s">
        <v>29</v>
      </c>
      <c r="H39">
        <f>IF(AND(ISNUMBER(A39),A39&gt;=Вводные!$B$3,A39&lt;=Вводные!$B$4,D39="да",E39="нет",COUNTIFS(B$2:B39,B39,D$2:D39,"да")=1),1,0)</f>
        <v>1</v>
      </c>
      <c r="I39" t="str">
        <f>IF(A39="","",IF(C39="","Не указан",C39))</f>
        <v>Яндекс Карты</v>
      </c>
      <c r="J39">
        <f>IF(AND(H39=1,G39="да"),1,0)</f>
        <v>1</v>
      </c>
      <c r="K39">
        <f>IF(A39="","",IF(NOT(ISNUMBER(A39)),"дата не распознана",IF(OR(B39="",AND(D39&lt;&gt;"да",D39&lt;&gt;"нет"),AND(E39&lt;&gt;"да",E39&lt;&gt;"нет"),AND(D39="да",G39&lt;&gt;"да",G39&lt;&gt;"нет")),"пустое поле",IF(COUNTIF(Каналы!$A$5:$A$10,I39)=0,"неизвестный канал",IF(IF(ROW()&gt;2,AND(ISNUMBER(A38),A39&lt;A38),FALSE),"нарушен порядок дат","")))))</f>
        <v/>
      </c>
      <c r="L39">
        <f>IF(K39="",0,1)</f>
        <v>0</v>
      </c>
    </row>
    <row r="40" spans="1:12">
      <c r="A40" s="2">
        <v>46320</v>
      </c>
      <c r="B40" s="3" t="s">
        <v>72</v>
      </c>
      <c r="C40" s="3" t="s">
        <v>40</v>
      </c>
      <c r="D40" s="3" t="s">
        <v>29</v>
      </c>
      <c r="E40" s="3" t="s">
        <v>30</v>
      </c>
      <c r="F40" s="5">
        <v>2600</v>
      </c>
      <c r="G40" s="3" t="s">
        <v>30</v>
      </c>
      <c r="H40">
        <f>IF(AND(ISNUMBER(A40),A40&gt;=Вводные!$B$3,A40&lt;=Вводные!$B$4,D40="да",E40="нет",COUNTIFS(B$2:B40,B40,D$2:D40,"да")=1),1,0)</f>
        <v>1</v>
      </c>
      <c r="I40" t="str">
        <f>IF(A40="","",IF(C40="","Не указан",C40))</f>
        <v>ВКонтакте</v>
      </c>
      <c r="J40">
        <f>IF(AND(H40=1,G40="да"),1,0)</f>
        <v>0</v>
      </c>
      <c r="K40">
        <f>IF(A40="","",IF(NOT(ISNUMBER(A40)),"дата не распознана",IF(OR(B40="",AND(D40&lt;&gt;"да",D40&lt;&gt;"нет"),AND(E40&lt;&gt;"да",E40&lt;&gt;"нет"),AND(D40="да",G40&lt;&gt;"да",G40&lt;&gt;"нет")),"пустое поле",IF(COUNTIF(Каналы!$A$5:$A$10,I40)=0,"неизвестный канал",IF(IF(ROW()&gt;2,AND(ISNUMBER(A39),A40&lt;A39),FALSE),"нарушен порядок дат","")))))</f>
        <v/>
      </c>
      <c r="L40">
        <f>IF(K40="",0,1)</f>
        <v>0</v>
      </c>
    </row>
    <row r="41" spans="1:12">
      <c r="A41" s="2">
        <v>46320</v>
      </c>
      <c r="B41" s="3" t="s">
        <v>73</v>
      </c>
      <c r="C41" s="3" t="s">
        <v>42</v>
      </c>
      <c r="D41" s="3" t="s">
        <v>29</v>
      </c>
      <c r="E41" s="3" t="s">
        <v>30</v>
      </c>
      <c r="F41" s="5">
        <v>1900</v>
      </c>
      <c r="G41" s="3" t="s">
        <v>29</v>
      </c>
      <c r="H41">
        <f>IF(AND(ISNUMBER(A41),A41&gt;=Вводные!$B$3,A41&lt;=Вводные!$B$4,D41="да",E41="нет",COUNTIFS(B$2:B41,B41,D$2:D41,"да")=1),1,0)</f>
        <v>1</v>
      </c>
      <c r="I41" t="str">
        <f>IF(A41="","",IF(C41="","Не указан",C41))</f>
        <v>Фитнес-клуб</v>
      </c>
      <c r="J41">
        <f>IF(AND(H41=1,G41="да"),1,0)</f>
        <v>1</v>
      </c>
      <c r="K41">
        <f>IF(A41="","",IF(NOT(ISNUMBER(A41)),"дата не распознана",IF(OR(B41="",AND(D41&lt;&gt;"да",D41&lt;&gt;"нет"),AND(E41&lt;&gt;"да",E41&lt;&gt;"нет"),AND(D41="да",G41&lt;&gt;"да",G41&lt;&gt;"нет")),"пустое поле",IF(COUNTIF(Каналы!$A$5:$A$10,I41)=0,"неизвестный канал",IF(IF(ROW()&gt;2,AND(ISNUMBER(A40),A41&lt;A40),FALSE),"нарушен порядок дат","")))))</f>
        <v/>
      </c>
      <c r="L41">
        <f>IF(K41="",0,1)</f>
        <v>0</v>
      </c>
    </row>
    <row r="42" spans="1:12">
      <c r="A42" s="2">
        <v>46321</v>
      </c>
      <c r="B42" s="3" t="s">
        <v>74</v>
      </c>
      <c r="C42" s="3"/>
      <c r="D42" s="3" t="s">
        <v>29</v>
      </c>
      <c r="E42" s="3" t="s">
        <v>30</v>
      </c>
      <c r="F42" s="5">
        <v>2100</v>
      </c>
      <c r="G42" s="3" t="s">
        <v>30</v>
      </c>
      <c r="H42">
        <f>IF(AND(ISNUMBER(A42),A42&gt;=Вводные!$B$3,A42&lt;=Вводные!$B$4,D42="да",E42="нет",COUNTIFS(B$2:B42,B42,D$2:D42,"да")=1),1,0)</f>
        <v>1</v>
      </c>
      <c r="I42" t="str">
        <f>IF(A42="","",IF(C42="","Не указан",C42))</f>
        <v>Не указан</v>
      </c>
      <c r="J42">
        <f>IF(AND(H42=1,G42="да"),1,0)</f>
        <v>0</v>
      </c>
      <c r="K42">
        <f>IF(A42="","",IF(NOT(ISNUMBER(A42)),"дата не распознана",IF(OR(B42="",AND(D42&lt;&gt;"да",D42&lt;&gt;"нет"),AND(E42&lt;&gt;"да",E42&lt;&gt;"нет"),AND(D42="да",G42&lt;&gt;"да",G42&lt;&gt;"нет")),"пустое поле",IF(COUNTIF(Каналы!$A$5:$A$10,I42)=0,"неизвестный канал",IF(IF(ROW()&gt;2,AND(ISNUMBER(A41),A42&lt;A41),FALSE),"нарушен порядок дат","")))))</f>
        <v/>
      </c>
      <c r="L42">
        <f>IF(K42="",0,1)</f>
        <v>0</v>
      </c>
    </row>
    <row r="43" spans="1:12">
      <c r="A43" s="2">
        <v>46322</v>
      </c>
      <c r="B43" s="3" t="s">
        <v>75</v>
      </c>
      <c r="C43" s="3" t="s">
        <v>32</v>
      </c>
      <c r="D43" s="3" t="s">
        <v>29</v>
      </c>
      <c r="E43" s="3" t="s">
        <v>30</v>
      </c>
      <c r="F43" s="5">
        <v>2800</v>
      </c>
      <c r="G43" s="3" t="s">
        <v>30</v>
      </c>
      <c r="H43">
        <f>IF(AND(ISNUMBER(A43),A43&gt;=Вводные!$B$3,A43&lt;=Вводные!$B$4,D43="да",E43="нет",COUNTIFS(B$2:B43,B43,D$2:D43,"да")=1),1,0)</f>
        <v>1</v>
      </c>
      <c r="I43" t="str">
        <f>IF(A43="","",IF(C43="","Не указан",C43))</f>
        <v>Яндекс Карты</v>
      </c>
      <c r="J43">
        <f>IF(AND(H43=1,G43="да"),1,0)</f>
        <v>0</v>
      </c>
      <c r="K43">
        <f>IF(A43="","",IF(NOT(ISNUMBER(A43)),"дата не распознана",IF(OR(B43="",AND(D43&lt;&gt;"да",D43&lt;&gt;"нет"),AND(E43&lt;&gt;"да",E43&lt;&gt;"нет"),AND(D43="да",G43&lt;&gt;"да",G43&lt;&gt;"нет")),"пустое поле",IF(COUNTIF(Каналы!$A$5:$A$10,I43)=0,"неизвестный канал",IF(IF(ROW()&gt;2,AND(ISNUMBER(A42),A43&lt;A42),FALSE),"нарушен порядок дат","")))))</f>
        <v/>
      </c>
      <c r="L43">
        <f>IF(K43="",0,1)</f>
        <v>0</v>
      </c>
    </row>
    <row r="44" spans="1:12">
      <c r="A44" s="2">
        <v>46322</v>
      </c>
      <c r="B44" s="3" t="s">
        <v>76</v>
      </c>
      <c r="C44" s="3" t="s">
        <v>28</v>
      </c>
      <c r="D44" s="3" t="s">
        <v>29</v>
      </c>
      <c r="E44" s="3" t="s">
        <v>30</v>
      </c>
      <c r="F44" s="5">
        <v>2300</v>
      </c>
      <c r="G44" s="3" t="s">
        <v>29</v>
      </c>
      <c r="H44">
        <f>IF(AND(ISNUMBER(A44),A44&gt;=Вводные!$B$3,A44&lt;=Вводные!$B$4,D44="да",E44="нет",COUNTIFS(B$2:B44,B44,D$2:D44,"да")=1),1,0)</f>
        <v>1</v>
      </c>
      <c r="I44" t="str">
        <f>IF(A44="","",IF(C44="","Не указан",C44))</f>
        <v>Авито</v>
      </c>
      <c r="J44">
        <f>IF(AND(H44=1,G44="да"),1,0)</f>
        <v>1</v>
      </c>
      <c r="K44">
        <f>IF(A44="","",IF(NOT(ISNUMBER(A44)),"дата не распознана",IF(OR(B44="",AND(D44&lt;&gt;"да",D44&lt;&gt;"нет"),AND(E44&lt;&gt;"да",E44&lt;&gt;"нет"),AND(D44="да",G44&lt;&gt;"да",G44&lt;&gt;"нет")),"пустое поле",IF(COUNTIF(Каналы!$A$5:$A$10,I44)=0,"неизвестный канал",IF(IF(ROW()&gt;2,AND(ISNUMBER(A43),A44&lt;A43),FALSE),"нарушен порядок дат","")))))</f>
        <v/>
      </c>
      <c r="L44">
        <f>IF(K44="",0,1)</f>
        <v>0</v>
      </c>
    </row>
    <row r="45" spans="1:12">
      <c r="A45" s="2">
        <v>46323</v>
      </c>
      <c r="B45" s="3" t="s">
        <v>77</v>
      </c>
      <c r="C45" s="3" t="s">
        <v>36</v>
      </c>
      <c r="D45" s="3" t="s">
        <v>29</v>
      </c>
      <c r="E45" s="3" t="s">
        <v>30</v>
      </c>
      <c r="F45" s="5">
        <v>2600</v>
      </c>
      <c r="G45" s="3" t="s">
        <v>29</v>
      </c>
      <c r="H45">
        <f>IF(AND(ISNUMBER(A45),A45&gt;=Вводные!$B$3,A45&lt;=Вводные!$B$4,D45="да",E45="нет",COUNTIFS(B$2:B45,B45,D$2:D45,"да")=1),1,0)</f>
        <v>1</v>
      </c>
      <c r="I45" t="str">
        <f>IF(A45="","",IF(C45="","Не указан",C45))</f>
        <v>Рекомендации</v>
      </c>
      <c r="J45">
        <f>IF(AND(H45=1,G45="да"),1,0)</f>
        <v>1</v>
      </c>
      <c r="K45">
        <f>IF(A45="","",IF(NOT(ISNUMBER(A45)),"дата не распознана",IF(OR(B45="",AND(D45&lt;&gt;"да",D45&lt;&gt;"нет"),AND(E45&lt;&gt;"да",E45&lt;&gt;"нет"),AND(D45="да",G45&lt;&gt;"да",G45&lt;&gt;"нет")),"пустое поле",IF(COUNTIF(Каналы!$A$5:$A$10,I45)=0,"неизвестный канал",IF(IF(ROW()&gt;2,AND(ISNUMBER(A44),A45&lt;A44),FALSE),"нарушен порядок дат","")))))</f>
        <v/>
      </c>
      <c r="L45">
        <f>IF(K45="",0,1)</f>
        <v>0</v>
      </c>
    </row>
    <row r="46" spans="1:12">
      <c r="A46" s="2">
        <v>46324</v>
      </c>
      <c r="B46" s="3" t="s">
        <v>78</v>
      </c>
      <c r="C46" s="3" t="s">
        <v>32</v>
      </c>
      <c r="D46" s="3" t="s">
        <v>29</v>
      </c>
      <c r="E46" s="3" t="s">
        <v>30</v>
      </c>
      <c r="F46" s="5">
        <v>1900</v>
      </c>
      <c r="G46" s="3" t="s">
        <v>29</v>
      </c>
      <c r="H46">
        <f>IF(AND(ISNUMBER(A46),A46&gt;=Вводные!$B$3,A46&lt;=Вводные!$B$4,D46="да",E46="нет",COUNTIFS(B$2:B46,B46,D$2:D46,"да")=1),1,0)</f>
        <v>1</v>
      </c>
      <c r="I46" t="str">
        <f>IF(A46="","",IF(C46="","Не указан",C46))</f>
        <v>Яндекс Карты</v>
      </c>
      <c r="J46">
        <f>IF(AND(H46=1,G46="да"),1,0)</f>
        <v>1</v>
      </c>
      <c r="K46">
        <f>IF(A46="","",IF(NOT(ISNUMBER(A46)),"дата не распознана",IF(OR(B46="",AND(D46&lt;&gt;"да",D46&lt;&gt;"нет"),AND(E46&lt;&gt;"да",E46&lt;&gt;"нет"),AND(D46="да",G46&lt;&gt;"да",G46&lt;&gt;"нет")),"пустое поле",IF(COUNTIF(Каналы!$A$5:$A$10,I46)=0,"неизвестный канал",IF(IF(ROW()&gt;2,AND(ISNUMBER(A45),A46&lt;A45),FALSE),"нарушен порядок дат","")))))</f>
        <v/>
      </c>
      <c r="L46">
        <f>IF(K46="",0,1)</f>
        <v>0</v>
      </c>
    </row>
    <row r="47" spans="1:12">
      <c r="A47" s="2">
        <v>46324</v>
      </c>
      <c r="B47" s="3" t="s">
        <v>79</v>
      </c>
      <c r="C47" s="3" t="s">
        <v>40</v>
      </c>
      <c r="D47" s="3" t="s">
        <v>29</v>
      </c>
      <c r="E47" s="3" t="s">
        <v>30</v>
      </c>
      <c r="F47" s="5">
        <v>2100</v>
      </c>
      <c r="G47" s="3" t="s">
        <v>30</v>
      </c>
      <c r="H47">
        <f>IF(AND(ISNUMBER(A47),A47&gt;=Вводные!$B$3,A47&lt;=Вводные!$B$4,D47="да",E47="нет",COUNTIFS(B$2:B47,B47,D$2:D47,"да")=1),1,0)</f>
        <v>1</v>
      </c>
      <c r="I47" t="str">
        <f>IF(A47="","",IF(C47="","Не указан",C47))</f>
        <v>ВКонтакте</v>
      </c>
      <c r="J47">
        <f>IF(AND(H47=1,G47="да"),1,0)</f>
        <v>0</v>
      </c>
      <c r="K47">
        <f>IF(A47="","",IF(NOT(ISNUMBER(A47)),"дата не распознана",IF(OR(B47="",AND(D47&lt;&gt;"да",D47&lt;&gt;"нет"),AND(E47&lt;&gt;"да",E47&lt;&gt;"нет"),AND(D47="да",G47&lt;&gt;"да",G47&lt;&gt;"нет")),"пустое поле",IF(COUNTIF(Каналы!$A$5:$A$10,I47)=0,"неизвестный канал",IF(IF(ROW()&gt;2,AND(ISNUMBER(A46),A47&lt;A46),FALSE),"нарушен порядок дат","")))))</f>
        <v/>
      </c>
      <c r="L47">
        <f>IF(K47="",0,1)</f>
        <v>0</v>
      </c>
    </row>
    <row r="48" spans="1:12">
      <c r="A48" s="2">
        <v>46325</v>
      </c>
      <c r="B48" s="3" t="s">
        <v>80</v>
      </c>
      <c r="C48" s="3" t="s">
        <v>42</v>
      </c>
      <c r="D48" s="3" t="s">
        <v>29</v>
      </c>
      <c r="E48" s="3" t="s">
        <v>30</v>
      </c>
      <c r="F48" s="5">
        <v>2800</v>
      </c>
      <c r="G48" s="3" t="s">
        <v>30</v>
      </c>
      <c r="H48">
        <f>IF(AND(ISNUMBER(A48),A48&gt;=Вводные!$B$3,A48&lt;=Вводные!$B$4,D48="да",E48="нет",COUNTIFS(B$2:B48,B48,D$2:D48,"да")=1),1,0)</f>
        <v>1</v>
      </c>
      <c r="I48" t="str">
        <f>IF(A48="","",IF(C48="","Не указан",C48))</f>
        <v>Фитнес-клуб</v>
      </c>
      <c r="J48">
        <f>IF(AND(H48=1,G48="да"),1,0)</f>
        <v>0</v>
      </c>
      <c r="K48">
        <f>IF(A48="","",IF(NOT(ISNUMBER(A48)),"дата не распознана",IF(OR(B48="",AND(D48&lt;&gt;"да",D48&lt;&gt;"нет"),AND(E48&lt;&gt;"да",E48&lt;&gt;"нет"),AND(D48="да",G48&lt;&gt;"да",G48&lt;&gt;"нет")),"пустое поле",IF(COUNTIF(Каналы!$A$5:$A$10,I48)=0,"неизвестный канал",IF(IF(ROW()&gt;2,AND(ISNUMBER(A47),A48&lt;A47),FALSE),"нарушен порядок дат","")))))</f>
        <v/>
      </c>
      <c r="L48">
        <f>IF(K48="",0,1)</f>
        <v>0</v>
      </c>
    </row>
    <row r="49" spans="1:12">
      <c r="A49" s="2">
        <v>46325</v>
      </c>
      <c r="B49" s="3" t="s">
        <v>39</v>
      </c>
      <c r="C49" s="3" t="s">
        <v>40</v>
      </c>
      <c r="D49" s="3" t="s">
        <v>29</v>
      </c>
      <c r="E49" s="3" t="s">
        <v>30</v>
      </c>
      <c r="F49" s="5">
        <v>2300</v>
      </c>
      <c r="G49" s="3" t="s">
        <v>30</v>
      </c>
      <c r="H49">
        <f>IF(AND(ISNUMBER(A49),A49&gt;=Вводные!$B$3,A49&lt;=Вводные!$B$4,D49="да",E49="нет",COUNTIFS(B$2:B49,B49,D$2:D49,"да")=1),1,0)</f>
        <v>1</v>
      </c>
      <c r="I49" t="str">
        <f>IF(A49="","",IF(C49="","Не указан",C49))</f>
        <v>ВКонтакте</v>
      </c>
      <c r="J49">
        <f>IF(AND(H49=1,G49="да"),1,0)</f>
        <v>0</v>
      </c>
      <c r="K49">
        <f>IF(A49="","",IF(NOT(ISNUMBER(A49)),"дата не распознана",IF(OR(B49="",AND(D49&lt;&gt;"да",D49&lt;&gt;"нет"),AND(E49&lt;&gt;"да",E49&lt;&gt;"нет"),AND(D49="да",G49&lt;&gt;"да",G49&lt;&gt;"нет")),"пустое поле",IF(COUNTIF(Каналы!$A$5:$A$10,I49)=0,"неизвестный канал",IF(IF(ROW()&gt;2,AND(ISNUMBER(A48),A49&lt;A48),FALSE),"нарушен порядок дат","")))))</f>
        <v/>
      </c>
      <c r="L49">
        <f>IF(K49="",0,1)</f>
        <v>0</v>
      </c>
    </row>
    <row r="50" spans="1:12">
      <c r="A50" s="2">
        <v>46326</v>
      </c>
      <c r="B50" s="3" t="s">
        <v>45</v>
      </c>
      <c r="C50" s="3" t="s">
        <v>28</v>
      </c>
      <c r="D50" s="3" t="s">
        <v>29</v>
      </c>
      <c r="E50" s="3" t="s">
        <v>30</v>
      </c>
      <c r="F50" s="5">
        <v>2300</v>
      </c>
      <c r="G50" s="3" t="s">
        <v>29</v>
      </c>
      <c r="H50">
        <f>IF(AND(ISNUMBER(A50),A50&gt;=Вводные!$B$3,A50&lt;=Вводные!$B$4,D50="да",E50="нет",COUNTIFS(B$2:B50,B50,D$2:D50,"да")=1),1,0)</f>
        <v>0</v>
      </c>
      <c r="I50" t="str">
        <f>IF(A50="","",IF(C50="","Не указан",C50))</f>
        <v>Авито</v>
      </c>
      <c r="J50">
        <f>IF(AND(H50=1,G50="да"),1,0)</f>
        <v>0</v>
      </c>
      <c r="K50">
        <f>IF(A50="","",IF(NOT(ISNUMBER(A50)),"дата не распознана",IF(OR(B50="",AND(D50&lt;&gt;"да",D50&lt;&gt;"нет"),AND(E50&lt;&gt;"да",E50&lt;&gt;"нет"),AND(D50="да",G50&lt;&gt;"да",G50&lt;&gt;"нет")),"пустое поле",IF(COUNTIF(Каналы!$A$5:$A$10,I50)=0,"неизвестный канал",IF(IF(ROW()&gt;2,AND(ISNUMBER(A49),A50&lt;A49),FALSE),"нарушен порядок дат","")))))</f>
        <v/>
      </c>
      <c r="L50">
        <f>IF(K50="",0,1)</f>
        <v>0</v>
      </c>
    </row>
    <row r="51" spans="1:12">
      <c r="A51" s="2">
        <v>46328</v>
      </c>
      <c r="B51" s="3" t="s">
        <v>81</v>
      </c>
      <c r="C51" s="3" t="s">
        <v>40</v>
      </c>
      <c r="D51" s="3" t="s">
        <v>29</v>
      </c>
      <c r="E51" s="3" t="s">
        <v>30</v>
      </c>
      <c r="F51" s="5">
        <v>2300</v>
      </c>
      <c r="G51" s="3" t="s">
        <v>30</v>
      </c>
      <c r="H51">
        <f>IF(AND(ISNUMBER(A51),A51&gt;=Вводные!$B$3,A51&lt;=Вводные!$B$4,D51="да",E51="нет",COUNTIFS(B$2:B51,B51,D$2:D51,"да")=1),1,0)</f>
        <v>0</v>
      </c>
      <c r="I51" t="str">
        <f>IF(A51="","",IF(C51="","Не указан",C51))</f>
        <v>ВКонтакте</v>
      </c>
      <c r="J51">
        <f>IF(AND(H51=1,G51="да"),1,0)</f>
        <v>0</v>
      </c>
      <c r="K51">
        <f>IF(A51="","",IF(NOT(ISNUMBER(A51)),"дата не распознана",IF(OR(B51="",AND(D51&lt;&gt;"да",D51&lt;&gt;"нет"),AND(E51&lt;&gt;"да",E51&lt;&gt;"нет"),AND(D51="да",G51&lt;&gt;"да",G51&lt;&gt;"нет")),"пустое поле",IF(COUNTIF(Каналы!$A$5:$A$10,I51)=0,"неизвестный канал",IF(IF(ROW()&gt;2,AND(ISNUMBER(A50),A51&lt;A50),FALSE),"нарушен порядок дат","")))))</f>
        <v/>
      </c>
      <c r="L51">
        <f>IF(K51="",0,1)</f>
        <v>0</v>
      </c>
    </row>
    <row r="52" spans="1:12">
      <c r="A52" s="2"/>
      <c r="B52" s="3"/>
      <c r="C52" s="3"/>
      <c r="D52" s="3"/>
      <c r="E52" s="3"/>
      <c r="F52" s="5"/>
      <c r="G52" s="3"/>
      <c r="H52">
        <f>IF(AND(ISNUMBER(A52),A52&gt;=Вводные!$B$3,A52&lt;=Вводные!$B$4,D52="да",E52="нет",COUNTIFS(B$2:B52,B52,D$2:D52,"да")=1),1,0)</f>
        <v>0</v>
      </c>
      <c r="I52">
        <f>IF(A52="","",IF(C52="","Не указан",C52))</f>
        <v/>
      </c>
      <c r="J52">
        <f>IF(AND(H52=1,G52="да"),1,0)</f>
        <v>0</v>
      </c>
      <c r="K52">
        <f>IF(A52="","",IF(NOT(ISNUMBER(A52)),"дата не распознана",IF(OR(B52="",AND(D52&lt;&gt;"да",D52&lt;&gt;"нет"),AND(E52&lt;&gt;"да",E52&lt;&gt;"нет"),AND(D52="да",G52&lt;&gt;"да",G52&lt;&gt;"нет")),"пустое поле",IF(COUNTIF(Каналы!$A$5:$A$10,I52)=0,"неизвестный канал",IF(IF(ROW()&gt;2,AND(ISNUMBER(A51),A52&lt;A51),FALSE),"нарушен порядок дат","")))))</f>
        <v/>
      </c>
      <c r="L52">
        <f>IF(K52="",0,1)</f>
        <v>0</v>
      </c>
    </row>
    <row r="53" spans="1:12">
      <c r="A53" s="2"/>
      <c r="B53" s="3"/>
      <c r="C53" s="3"/>
      <c r="D53" s="3"/>
      <c r="E53" s="3"/>
      <c r="F53" s="5"/>
      <c r="G53" s="3"/>
      <c r="H53">
        <f>IF(AND(ISNUMBER(A53),A53&gt;=Вводные!$B$3,A53&lt;=Вводные!$B$4,D53="да",E53="нет",COUNTIFS(B$2:B53,B53,D$2:D53,"да")=1),1,0)</f>
        <v>0</v>
      </c>
      <c r="I53">
        <f>IF(A53="","",IF(C53="","Не указан",C53))</f>
        <v/>
      </c>
      <c r="J53">
        <f>IF(AND(H53=1,G53="да"),1,0)</f>
        <v>0</v>
      </c>
      <c r="K53">
        <f>IF(A53="","",IF(NOT(ISNUMBER(A53)),"дата не распознана",IF(OR(B53="",AND(D53&lt;&gt;"да",D53&lt;&gt;"нет"),AND(E53&lt;&gt;"да",E53&lt;&gt;"нет"),AND(D53="да",G53&lt;&gt;"да",G53&lt;&gt;"нет")),"пустое поле",IF(COUNTIF(Каналы!$A$5:$A$10,I53)=0,"неизвестный канал",IF(IF(ROW()&gt;2,AND(ISNUMBER(A52),A53&lt;A52),FALSE),"нарушен порядок дат","")))))</f>
        <v/>
      </c>
      <c r="L53">
        <f>IF(K53="",0,1)</f>
        <v>0</v>
      </c>
    </row>
    <row r="54" spans="1:12">
      <c r="A54" s="2"/>
      <c r="B54" s="3"/>
      <c r="C54" s="3"/>
      <c r="D54" s="3"/>
      <c r="E54" s="3"/>
      <c r="F54" s="5"/>
      <c r="G54" s="3"/>
      <c r="H54">
        <f>IF(AND(ISNUMBER(A54),A54&gt;=Вводные!$B$3,A54&lt;=Вводные!$B$4,D54="да",E54="нет",COUNTIFS(B$2:B54,B54,D$2:D54,"да")=1),1,0)</f>
        <v>0</v>
      </c>
      <c r="I54">
        <f>IF(A54="","",IF(C54="","Не указан",C54))</f>
        <v/>
      </c>
      <c r="J54">
        <f>IF(AND(H54=1,G54="да"),1,0)</f>
        <v>0</v>
      </c>
      <c r="K54">
        <f>IF(A54="","",IF(NOT(ISNUMBER(A54)),"дата не распознана",IF(OR(B54="",AND(D54&lt;&gt;"да",D54&lt;&gt;"нет"),AND(E54&lt;&gt;"да",E54&lt;&gt;"нет"),AND(D54="да",G54&lt;&gt;"да",G54&lt;&gt;"нет")),"пустое поле",IF(COUNTIF(Каналы!$A$5:$A$10,I54)=0,"неизвестный канал",IF(IF(ROW()&gt;2,AND(ISNUMBER(A53),A54&lt;A53),FALSE),"нарушен порядок дат","")))))</f>
        <v/>
      </c>
      <c r="L54">
        <f>IF(K54="",0,1)</f>
        <v>0</v>
      </c>
    </row>
    <row r="55" spans="1:12">
      <c r="A55" s="2"/>
      <c r="B55" s="3"/>
      <c r="C55" s="3"/>
      <c r="D55" s="3"/>
      <c r="E55" s="3"/>
      <c r="F55" s="5"/>
      <c r="G55" s="3"/>
      <c r="H55">
        <f>IF(AND(ISNUMBER(A55),A55&gt;=Вводные!$B$3,A55&lt;=Вводные!$B$4,D55="да",E55="нет",COUNTIFS(B$2:B55,B55,D$2:D55,"да")=1),1,0)</f>
        <v>0</v>
      </c>
      <c r="I55">
        <f>IF(A55="","",IF(C55="","Не указан",C55))</f>
        <v/>
      </c>
      <c r="J55">
        <f>IF(AND(H55=1,G55="да"),1,0)</f>
        <v>0</v>
      </c>
      <c r="K55">
        <f>IF(A55="","",IF(NOT(ISNUMBER(A55)),"дата не распознана",IF(OR(B55="",AND(D55&lt;&gt;"да",D55&lt;&gt;"нет"),AND(E55&lt;&gt;"да",E55&lt;&gt;"нет"),AND(D55="да",G55&lt;&gt;"да",G55&lt;&gt;"нет")),"пустое поле",IF(COUNTIF(Каналы!$A$5:$A$10,I55)=0,"неизвестный канал",IF(IF(ROW()&gt;2,AND(ISNUMBER(A54),A55&lt;A54),FALSE),"нарушен порядок дат","")))))</f>
        <v/>
      </c>
      <c r="L55">
        <f>IF(K55="",0,1)</f>
        <v>0</v>
      </c>
    </row>
    <row r="56" spans="1:12">
      <c r="A56" s="2"/>
      <c r="B56" s="3"/>
      <c r="C56" s="3"/>
      <c r="D56" s="3"/>
      <c r="E56" s="3"/>
      <c r="F56" s="5"/>
      <c r="G56" s="3"/>
      <c r="H56">
        <f>IF(AND(ISNUMBER(A56),A56&gt;=Вводные!$B$3,A56&lt;=Вводные!$B$4,D56="да",E56="нет",COUNTIFS(B$2:B56,B56,D$2:D56,"да")=1),1,0)</f>
        <v>0</v>
      </c>
      <c r="I56">
        <f>IF(A56="","",IF(C56="","Не указан",C56))</f>
        <v/>
      </c>
      <c r="J56">
        <f>IF(AND(H56=1,G56="да"),1,0)</f>
        <v>0</v>
      </c>
      <c r="K56">
        <f>IF(A56="","",IF(NOT(ISNUMBER(A56)),"дата не распознана",IF(OR(B56="",AND(D56&lt;&gt;"да",D56&lt;&gt;"нет"),AND(E56&lt;&gt;"да",E56&lt;&gt;"нет"),AND(D56="да",G56&lt;&gt;"да",G56&lt;&gt;"нет")),"пустое поле",IF(COUNTIF(Каналы!$A$5:$A$10,I56)=0,"неизвестный канал",IF(IF(ROW()&gt;2,AND(ISNUMBER(A55),A56&lt;A55),FALSE),"нарушен порядок дат","")))))</f>
        <v/>
      </c>
      <c r="L56">
        <f>IF(K56="",0,1)</f>
        <v>0</v>
      </c>
    </row>
    <row r="57" spans="1:12">
      <c r="A57" s="2"/>
      <c r="B57" s="3"/>
      <c r="C57" s="3"/>
      <c r="D57" s="3"/>
      <c r="E57" s="3"/>
      <c r="F57" s="5"/>
      <c r="G57" s="3"/>
      <c r="H57">
        <f>IF(AND(ISNUMBER(A57),A57&gt;=Вводные!$B$3,A57&lt;=Вводные!$B$4,D57="да",E57="нет",COUNTIFS(B$2:B57,B57,D$2:D57,"да")=1),1,0)</f>
        <v>0</v>
      </c>
      <c r="I57">
        <f>IF(A57="","",IF(C57="","Не указан",C57))</f>
        <v/>
      </c>
      <c r="J57">
        <f>IF(AND(H57=1,G57="да"),1,0)</f>
        <v>0</v>
      </c>
      <c r="K57">
        <f>IF(A57="","",IF(NOT(ISNUMBER(A57)),"дата не распознана",IF(OR(B57="",AND(D57&lt;&gt;"да",D57&lt;&gt;"нет"),AND(E57&lt;&gt;"да",E57&lt;&gt;"нет"),AND(D57="да",G57&lt;&gt;"да",G57&lt;&gt;"нет")),"пустое поле",IF(COUNTIF(Каналы!$A$5:$A$10,I57)=0,"неизвестный канал",IF(IF(ROW()&gt;2,AND(ISNUMBER(A56),A57&lt;A56),FALSE),"нарушен порядок дат","")))))</f>
        <v/>
      </c>
      <c r="L57">
        <f>IF(K57="",0,1)</f>
        <v>0</v>
      </c>
    </row>
    <row r="58" spans="1:12">
      <c r="A58" s="2"/>
      <c r="B58" s="3"/>
      <c r="C58" s="3"/>
      <c r="D58" s="3"/>
      <c r="E58" s="3"/>
      <c r="F58" s="5"/>
      <c r="G58" s="3"/>
      <c r="H58">
        <f>IF(AND(ISNUMBER(A58),A58&gt;=Вводные!$B$3,A58&lt;=Вводные!$B$4,D58="да",E58="нет",COUNTIFS(B$2:B58,B58,D$2:D58,"да")=1),1,0)</f>
        <v>0</v>
      </c>
      <c r="I58">
        <f>IF(A58="","",IF(C58="","Не указан",C58))</f>
        <v/>
      </c>
      <c r="J58">
        <f>IF(AND(H58=1,G58="да"),1,0)</f>
        <v>0</v>
      </c>
      <c r="K58">
        <f>IF(A58="","",IF(NOT(ISNUMBER(A58)),"дата не распознана",IF(OR(B58="",AND(D58&lt;&gt;"да",D58&lt;&gt;"нет"),AND(E58&lt;&gt;"да",E58&lt;&gt;"нет"),AND(D58="да",G58&lt;&gt;"да",G58&lt;&gt;"нет")),"пустое поле",IF(COUNTIF(Каналы!$A$5:$A$10,I58)=0,"неизвестный канал",IF(IF(ROW()&gt;2,AND(ISNUMBER(A57),A58&lt;A57),FALSE),"нарушен порядок дат","")))))</f>
        <v/>
      </c>
      <c r="L58">
        <f>IF(K58="",0,1)</f>
        <v>0</v>
      </c>
    </row>
    <row r="59" spans="1:12">
      <c r="A59" s="2"/>
      <c r="B59" s="3"/>
      <c r="C59" s="3"/>
      <c r="D59" s="3"/>
      <c r="E59" s="3"/>
      <c r="F59" s="5"/>
      <c r="G59" s="3"/>
      <c r="H59">
        <f>IF(AND(ISNUMBER(A59),A59&gt;=Вводные!$B$3,A59&lt;=Вводные!$B$4,D59="да",E59="нет",COUNTIFS(B$2:B59,B59,D$2:D59,"да")=1),1,0)</f>
        <v>0</v>
      </c>
      <c r="I59">
        <f>IF(A59="","",IF(C59="","Не указан",C59))</f>
        <v/>
      </c>
      <c r="J59">
        <f>IF(AND(H59=1,G59="да"),1,0)</f>
        <v>0</v>
      </c>
      <c r="K59">
        <f>IF(A59="","",IF(NOT(ISNUMBER(A59)),"дата не распознана",IF(OR(B59="",AND(D59&lt;&gt;"да",D59&lt;&gt;"нет"),AND(E59&lt;&gt;"да",E59&lt;&gt;"нет"),AND(D59="да",G59&lt;&gt;"да",G59&lt;&gt;"нет")),"пустое поле",IF(COUNTIF(Каналы!$A$5:$A$10,I59)=0,"неизвестный канал",IF(IF(ROW()&gt;2,AND(ISNUMBER(A58),A59&lt;A58),FALSE),"нарушен порядок дат","")))))</f>
        <v/>
      </c>
      <c r="L59">
        <f>IF(K59="",0,1)</f>
        <v>0</v>
      </c>
    </row>
    <row r="60" spans="1:12">
      <c r="A60" s="2"/>
      <c r="B60" s="3"/>
      <c r="C60" s="3"/>
      <c r="D60" s="3"/>
      <c r="E60" s="3"/>
      <c r="F60" s="5"/>
      <c r="G60" s="3"/>
      <c r="H60">
        <f>IF(AND(ISNUMBER(A60),A60&gt;=Вводные!$B$3,A60&lt;=Вводные!$B$4,D60="да",E60="нет",COUNTIFS(B$2:B60,B60,D$2:D60,"да")=1),1,0)</f>
        <v>0</v>
      </c>
      <c r="I60">
        <f>IF(A60="","",IF(C60="","Не указан",C60))</f>
        <v/>
      </c>
      <c r="J60">
        <f>IF(AND(H60=1,G60="да"),1,0)</f>
        <v>0</v>
      </c>
      <c r="K60">
        <f>IF(A60="","",IF(NOT(ISNUMBER(A60)),"дата не распознана",IF(OR(B60="",AND(D60&lt;&gt;"да",D60&lt;&gt;"нет"),AND(E60&lt;&gt;"да",E60&lt;&gt;"нет"),AND(D60="да",G60&lt;&gt;"да",G60&lt;&gt;"нет")),"пустое поле",IF(COUNTIF(Каналы!$A$5:$A$10,I60)=0,"неизвестный канал",IF(IF(ROW()&gt;2,AND(ISNUMBER(A59),A60&lt;A59),FALSE),"нарушен порядок дат","")))))</f>
        <v/>
      </c>
      <c r="L60">
        <f>IF(K60="",0,1)</f>
        <v>0</v>
      </c>
    </row>
    <row r="61" spans="1:12">
      <c r="A61" s="2"/>
      <c r="B61" s="3"/>
      <c r="C61" s="3"/>
      <c r="D61" s="3"/>
      <c r="E61" s="3"/>
      <c r="F61" s="5"/>
      <c r="G61" s="3"/>
      <c r="H61">
        <f>IF(AND(ISNUMBER(A61),A61&gt;=Вводные!$B$3,A61&lt;=Вводные!$B$4,D61="да",E61="нет",COUNTIFS(B$2:B61,B61,D$2:D61,"да")=1),1,0)</f>
        <v>0</v>
      </c>
      <c r="I61">
        <f>IF(A61="","",IF(C61="","Не указан",C61))</f>
        <v/>
      </c>
      <c r="J61">
        <f>IF(AND(H61=1,G61="да"),1,0)</f>
        <v>0</v>
      </c>
      <c r="K61">
        <f>IF(A61="","",IF(NOT(ISNUMBER(A61)),"дата не распознана",IF(OR(B61="",AND(D61&lt;&gt;"да",D61&lt;&gt;"нет"),AND(E61&lt;&gt;"да",E61&lt;&gt;"нет"),AND(D61="да",G61&lt;&gt;"да",G61&lt;&gt;"нет")),"пустое поле",IF(COUNTIF(Каналы!$A$5:$A$10,I61)=0,"неизвестный канал",IF(IF(ROW()&gt;2,AND(ISNUMBER(A60),A61&lt;A60),FALSE),"нарушен порядок дат","")))))</f>
        <v/>
      </c>
      <c r="L61">
        <f>IF(K61="",0,1)</f>
        <v>0</v>
      </c>
    </row>
    <row r="62" spans="1:12">
      <c r="A62" s="2"/>
      <c r="B62" s="3"/>
      <c r="C62" s="3"/>
      <c r="D62" s="3"/>
      <c r="E62" s="3"/>
      <c r="F62" s="5"/>
      <c r="G62" s="3"/>
      <c r="H62">
        <f>IF(AND(ISNUMBER(A62),A62&gt;=Вводные!$B$3,A62&lt;=Вводные!$B$4,D62="да",E62="нет",COUNTIFS(B$2:B62,B62,D$2:D62,"да")=1),1,0)</f>
        <v>0</v>
      </c>
      <c r="I62">
        <f>IF(A62="","",IF(C62="","Не указан",C62))</f>
        <v/>
      </c>
      <c r="J62">
        <f>IF(AND(H62=1,G62="да"),1,0)</f>
        <v>0</v>
      </c>
      <c r="K62">
        <f>IF(A62="","",IF(NOT(ISNUMBER(A62)),"дата не распознана",IF(OR(B62="",AND(D62&lt;&gt;"да",D62&lt;&gt;"нет"),AND(E62&lt;&gt;"да",E62&lt;&gt;"нет"),AND(D62="да",G62&lt;&gt;"да",G62&lt;&gt;"нет")),"пустое поле",IF(COUNTIF(Каналы!$A$5:$A$10,I62)=0,"неизвестный канал",IF(IF(ROW()&gt;2,AND(ISNUMBER(A61),A62&lt;A61),FALSE),"нарушен порядок дат","")))))</f>
        <v/>
      </c>
      <c r="L62">
        <f>IF(K62="",0,1)</f>
        <v>0</v>
      </c>
    </row>
    <row r="63" spans="1:12">
      <c r="A63" s="2"/>
      <c r="B63" s="3"/>
      <c r="C63" s="3"/>
      <c r="D63" s="3"/>
      <c r="E63" s="3"/>
      <c r="F63" s="5"/>
      <c r="G63" s="3"/>
      <c r="H63">
        <f>IF(AND(ISNUMBER(A63),A63&gt;=Вводные!$B$3,A63&lt;=Вводные!$B$4,D63="да",E63="нет",COUNTIFS(B$2:B63,B63,D$2:D63,"да")=1),1,0)</f>
        <v>0</v>
      </c>
      <c r="I63">
        <f>IF(A63="","",IF(C63="","Не указан",C63))</f>
        <v/>
      </c>
      <c r="J63">
        <f>IF(AND(H63=1,G63="да"),1,0)</f>
        <v>0</v>
      </c>
      <c r="K63">
        <f>IF(A63="","",IF(NOT(ISNUMBER(A63)),"дата не распознана",IF(OR(B63="",AND(D63&lt;&gt;"да",D63&lt;&gt;"нет"),AND(E63&lt;&gt;"да",E63&lt;&gt;"нет"),AND(D63="да",G63&lt;&gt;"да",G63&lt;&gt;"нет")),"пустое поле",IF(COUNTIF(Каналы!$A$5:$A$10,I63)=0,"неизвестный канал",IF(IF(ROW()&gt;2,AND(ISNUMBER(A62),A63&lt;A62),FALSE),"нарушен порядок дат","")))))</f>
        <v/>
      </c>
      <c r="L63">
        <f>IF(K63="",0,1)</f>
        <v>0</v>
      </c>
    </row>
    <row r="64" spans="1:12">
      <c r="A64" s="2"/>
      <c r="B64" s="3"/>
      <c r="C64" s="3"/>
      <c r="D64" s="3"/>
      <c r="E64" s="3"/>
      <c r="F64" s="5"/>
      <c r="G64" s="3"/>
      <c r="H64">
        <f>IF(AND(ISNUMBER(A64),A64&gt;=Вводные!$B$3,A64&lt;=Вводные!$B$4,D64="да",E64="нет",COUNTIFS(B$2:B64,B64,D$2:D64,"да")=1),1,0)</f>
        <v>0</v>
      </c>
      <c r="I64">
        <f>IF(A64="","",IF(C64="","Не указан",C64))</f>
        <v/>
      </c>
      <c r="J64">
        <f>IF(AND(H64=1,G64="да"),1,0)</f>
        <v>0</v>
      </c>
      <c r="K64">
        <f>IF(A64="","",IF(NOT(ISNUMBER(A64)),"дата не распознана",IF(OR(B64="",AND(D64&lt;&gt;"да",D64&lt;&gt;"нет"),AND(E64&lt;&gt;"да",E64&lt;&gt;"нет"),AND(D64="да",G64&lt;&gt;"да",G64&lt;&gt;"нет")),"пустое поле",IF(COUNTIF(Каналы!$A$5:$A$10,I64)=0,"неизвестный канал",IF(IF(ROW()&gt;2,AND(ISNUMBER(A63),A64&lt;A63),FALSE),"нарушен порядок дат","")))))</f>
        <v/>
      </c>
      <c r="L64">
        <f>IF(K64="",0,1)</f>
        <v>0</v>
      </c>
    </row>
    <row r="65" spans="1:12">
      <c r="A65" s="2"/>
      <c r="B65" s="3"/>
      <c r="C65" s="3"/>
      <c r="D65" s="3"/>
      <c r="E65" s="3"/>
      <c r="F65" s="5"/>
      <c r="G65" s="3"/>
      <c r="H65">
        <f>IF(AND(ISNUMBER(A65),A65&gt;=Вводные!$B$3,A65&lt;=Вводные!$B$4,D65="да",E65="нет",COUNTIFS(B$2:B65,B65,D$2:D65,"да")=1),1,0)</f>
        <v>0</v>
      </c>
      <c r="I65">
        <f>IF(A65="","",IF(C65="","Не указан",C65))</f>
        <v/>
      </c>
      <c r="J65">
        <f>IF(AND(H65=1,G65="да"),1,0)</f>
        <v>0</v>
      </c>
      <c r="K65">
        <f>IF(A65="","",IF(NOT(ISNUMBER(A65)),"дата не распознана",IF(OR(B65="",AND(D65&lt;&gt;"да",D65&lt;&gt;"нет"),AND(E65&lt;&gt;"да",E65&lt;&gt;"нет"),AND(D65="да",G65&lt;&gt;"да",G65&lt;&gt;"нет")),"пустое поле",IF(COUNTIF(Каналы!$A$5:$A$10,I65)=0,"неизвестный канал",IF(IF(ROW()&gt;2,AND(ISNUMBER(A64),A65&lt;A64),FALSE),"нарушен порядок дат","")))))</f>
        <v/>
      </c>
      <c r="L65">
        <f>IF(K65="",0,1)</f>
        <v>0</v>
      </c>
    </row>
    <row r="66" spans="1:12">
      <c r="A66" s="2"/>
      <c r="B66" s="3"/>
      <c r="C66" s="3"/>
      <c r="D66" s="3"/>
      <c r="E66" s="3"/>
      <c r="F66" s="5"/>
      <c r="G66" s="3"/>
      <c r="H66">
        <f>IF(AND(ISNUMBER(A66),A66&gt;=Вводные!$B$3,A66&lt;=Вводные!$B$4,D66="да",E66="нет",COUNTIFS(B$2:B66,B66,D$2:D66,"да")=1),1,0)</f>
        <v>0</v>
      </c>
      <c r="I66">
        <f>IF(A66="","",IF(C66="","Не указан",C66))</f>
        <v/>
      </c>
      <c r="J66">
        <f>IF(AND(H66=1,G66="да"),1,0)</f>
        <v>0</v>
      </c>
      <c r="K66">
        <f>IF(A66="","",IF(NOT(ISNUMBER(A66)),"дата не распознана",IF(OR(B66="",AND(D66&lt;&gt;"да",D66&lt;&gt;"нет"),AND(E66&lt;&gt;"да",E66&lt;&gt;"нет"),AND(D66="да",G66&lt;&gt;"да",G66&lt;&gt;"нет")),"пустое поле",IF(COUNTIF(Каналы!$A$5:$A$10,I66)=0,"неизвестный канал",IF(IF(ROW()&gt;2,AND(ISNUMBER(A65),A66&lt;A65),FALSE),"нарушен порядок дат","")))))</f>
        <v/>
      </c>
      <c r="L66">
        <f>IF(K66="",0,1)</f>
        <v>0</v>
      </c>
    </row>
    <row r="67" spans="1:12">
      <c r="A67" s="2"/>
      <c r="B67" s="3"/>
      <c r="C67" s="3"/>
      <c r="D67" s="3"/>
      <c r="E67" s="3"/>
      <c r="F67" s="5"/>
      <c r="G67" s="3"/>
      <c r="H67">
        <f>IF(AND(ISNUMBER(A67),A67&gt;=Вводные!$B$3,A67&lt;=Вводные!$B$4,D67="да",E67="нет",COUNTIFS(B$2:B67,B67,D$2:D67,"да")=1),1,0)</f>
        <v>0</v>
      </c>
      <c r="I67">
        <f>IF(A67="","",IF(C67="","Не указан",C67))</f>
        <v/>
      </c>
      <c r="J67">
        <f>IF(AND(H67=1,G67="да"),1,0)</f>
        <v>0</v>
      </c>
      <c r="K67">
        <f>IF(A67="","",IF(NOT(ISNUMBER(A67)),"дата не распознана",IF(OR(B67="",AND(D67&lt;&gt;"да",D67&lt;&gt;"нет"),AND(E67&lt;&gt;"да",E67&lt;&gt;"нет"),AND(D67="да",G67&lt;&gt;"да",G67&lt;&gt;"нет")),"пустое поле",IF(COUNTIF(Каналы!$A$5:$A$10,I67)=0,"неизвестный канал",IF(IF(ROW()&gt;2,AND(ISNUMBER(A66),A67&lt;A66),FALSE),"нарушен порядок дат","")))))</f>
        <v/>
      </c>
      <c r="L67">
        <f>IF(K67="",0,1)</f>
        <v>0</v>
      </c>
    </row>
    <row r="68" spans="1:12">
      <c r="A68" s="2"/>
      <c r="B68" s="3"/>
      <c r="C68" s="3"/>
      <c r="D68" s="3"/>
      <c r="E68" s="3"/>
      <c r="F68" s="5"/>
      <c r="G68" s="3"/>
      <c r="H68">
        <f>IF(AND(ISNUMBER(A68),A68&gt;=Вводные!$B$3,A68&lt;=Вводные!$B$4,D68="да",E68="нет",COUNTIFS(B$2:B68,B68,D$2:D68,"да")=1),1,0)</f>
        <v>0</v>
      </c>
      <c r="I68">
        <f>IF(A68="","",IF(C68="","Не указан",C68))</f>
        <v/>
      </c>
      <c r="J68">
        <f>IF(AND(H68=1,G68="да"),1,0)</f>
        <v>0</v>
      </c>
      <c r="K68">
        <f>IF(A68="","",IF(NOT(ISNUMBER(A68)),"дата не распознана",IF(OR(B68="",AND(D68&lt;&gt;"да",D68&lt;&gt;"нет"),AND(E68&lt;&gt;"да",E68&lt;&gt;"нет"),AND(D68="да",G68&lt;&gt;"да",G68&lt;&gt;"нет")),"пустое поле",IF(COUNTIF(Каналы!$A$5:$A$10,I68)=0,"неизвестный канал",IF(IF(ROW()&gt;2,AND(ISNUMBER(A67),A68&lt;A67),FALSE),"нарушен порядок дат","")))))</f>
        <v/>
      </c>
      <c r="L68">
        <f>IF(K68="",0,1)</f>
        <v>0</v>
      </c>
    </row>
    <row r="69" spans="1:12">
      <c r="A69" s="2"/>
      <c r="B69" s="3"/>
      <c r="C69" s="3"/>
      <c r="D69" s="3"/>
      <c r="E69" s="3"/>
      <c r="F69" s="5"/>
      <c r="G69" s="3"/>
      <c r="H69">
        <f>IF(AND(ISNUMBER(A69),A69&gt;=Вводные!$B$3,A69&lt;=Вводные!$B$4,D69="да",E69="нет",COUNTIFS(B$2:B69,B69,D$2:D69,"да")=1),1,0)</f>
        <v>0</v>
      </c>
      <c r="I69">
        <f>IF(A69="","",IF(C69="","Не указан",C69))</f>
        <v/>
      </c>
      <c r="J69">
        <f>IF(AND(H69=1,G69="да"),1,0)</f>
        <v>0</v>
      </c>
      <c r="K69">
        <f>IF(A69="","",IF(NOT(ISNUMBER(A69)),"дата не распознана",IF(OR(B69="",AND(D69&lt;&gt;"да",D69&lt;&gt;"нет"),AND(E69&lt;&gt;"да",E69&lt;&gt;"нет"),AND(D69="да",G69&lt;&gt;"да",G69&lt;&gt;"нет")),"пустое поле",IF(COUNTIF(Каналы!$A$5:$A$10,I69)=0,"неизвестный канал",IF(IF(ROW()&gt;2,AND(ISNUMBER(A68),A69&lt;A68),FALSE),"нарушен порядок дат","")))))</f>
        <v/>
      </c>
      <c r="L69">
        <f>IF(K69="",0,1)</f>
        <v>0</v>
      </c>
    </row>
    <row r="70" spans="1:12">
      <c r="A70" s="2"/>
      <c r="B70" s="3"/>
      <c r="C70" s="3"/>
      <c r="D70" s="3"/>
      <c r="E70" s="3"/>
      <c r="F70" s="5"/>
      <c r="G70" s="3"/>
      <c r="H70">
        <f>IF(AND(ISNUMBER(A70),A70&gt;=Вводные!$B$3,A70&lt;=Вводные!$B$4,D70="да",E70="нет",COUNTIFS(B$2:B70,B70,D$2:D70,"да")=1),1,0)</f>
        <v>0</v>
      </c>
      <c r="I70">
        <f>IF(A70="","",IF(C70="","Не указан",C70))</f>
        <v/>
      </c>
      <c r="J70">
        <f>IF(AND(H70=1,G70="да"),1,0)</f>
        <v>0</v>
      </c>
      <c r="K70">
        <f>IF(A70="","",IF(NOT(ISNUMBER(A70)),"дата не распознана",IF(OR(B70="",AND(D70&lt;&gt;"да",D70&lt;&gt;"нет"),AND(E70&lt;&gt;"да",E70&lt;&gt;"нет"),AND(D70="да",G70&lt;&gt;"да",G70&lt;&gt;"нет")),"пустое поле",IF(COUNTIF(Каналы!$A$5:$A$10,I70)=0,"неизвестный канал",IF(IF(ROW()&gt;2,AND(ISNUMBER(A69),A70&lt;A69),FALSE),"нарушен порядок дат","")))))</f>
        <v/>
      </c>
      <c r="L70">
        <f>IF(K70="",0,1)</f>
        <v>0</v>
      </c>
    </row>
    <row r="71" spans="1:12">
      <c r="A71" s="2"/>
      <c r="B71" s="3"/>
      <c r="C71" s="3"/>
      <c r="D71" s="3"/>
      <c r="E71" s="3"/>
      <c r="F71" s="5"/>
      <c r="G71" s="3"/>
      <c r="H71">
        <f>IF(AND(ISNUMBER(A71),A71&gt;=Вводные!$B$3,A71&lt;=Вводные!$B$4,D71="да",E71="нет",COUNTIFS(B$2:B71,B71,D$2:D71,"да")=1),1,0)</f>
        <v>0</v>
      </c>
      <c r="I71">
        <f>IF(A71="","",IF(C71="","Не указан",C71))</f>
        <v/>
      </c>
      <c r="J71">
        <f>IF(AND(H71=1,G71="да"),1,0)</f>
        <v>0</v>
      </c>
      <c r="K71">
        <f>IF(A71="","",IF(NOT(ISNUMBER(A71)),"дата не распознана",IF(OR(B71="",AND(D71&lt;&gt;"да",D71&lt;&gt;"нет"),AND(E71&lt;&gt;"да",E71&lt;&gt;"нет"),AND(D71="да",G71&lt;&gt;"да",G71&lt;&gt;"нет")),"пустое поле",IF(COUNTIF(Каналы!$A$5:$A$10,I71)=0,"неизвестный канал",IF(IF(ROW()&gt;2,AND(ISNUMBER(A70),A71&lt;A70),FALSE),"нарушен порядок дат","")))))</f>
        <v/>
      </c>
      <c r="L71">
        <f>IF(K71="",0,1)</f>
        <v>0</v>
      </c>
    </row>
    <row r="72" spans="1:12">
      <c r="A72" s="2"/>
      <c r="B72" s="3"/>
      <c r="C72" s="3"/>
      <c r="D72" s="3"/>
      <c r="E72" s="3"/>
      <c r="F72" s="5"/>
      <c r="G72" s="3"/>
      <c r="H72">
        <f>IF(AND(ISNUMBER(A72),A72&gt;=Вводные!$B$3,A72&lt;=Вводные!$B$4,D72="да",E72="нет",COUNTIFS(B$2:B72,B72,D$2:D72,"да")=1),1,0)</f>
        <v>0</v>
      </c>
      <c r="I72">
        <f>IF(A72="","",IF(C72="","Не указан",C72))</f>
        <v/>
      </c>
      <c r="J72">
        <f>IF(AND(H72=1,G72="да"),1,0)</f>
        <v>0</v>
      </c>
      <c r="K72">
        <f>IF(A72="","",IF(NOT(ISNUMBER(A72)),"дата не распознана",IF(OR(B72="",AND(D72&lt;&gt;"да",D72&lt;&gt;"нет"),AND(E72&lt;&gt;"да",E72&lt;&gt;"нет"),AND(D72="да",G72&lt;&gt;"да",G72&lt;&gt;"нет")),"пустое поле",IF(COUNTIF(Каналы!$A$5:$A$10,I72)=0,"неизвестный канал",IF(IF(ROW()&gt;2,AND(ISNUMBER(A71),A72&lt;A71),FALSE),"нарушен порядок дат","")))))</f>
        <v/>
      </c>
      <c r="L72">
        <f>IF(K72="",0,1)</f>
        <v>0</v>
      </c>
    </row>
    <row r="73" spans="1:12">
      <c r="A73" s="2"/>
      <c r="B73" s="3"/>
      <c r="C73" s="3"/>
      <c r="D73" s="3"/>
      <c r="E73" s="3"/>
      <c r="F73" s="5"/>
      <c r="G73" s="3"/>
      <c r="H73">
        <f>IF(AND(ISNUMBER(A73),A73&gt;=Вводные!$B$3,A73&lt;=Вводные!$B$4,D73="да",E73="нет",COUNTIFS(B$2:B73,B73,D$2:D73,"да")=1),1,0)</f>
        <v>0</v>
      </c>
      <c r="I73">
        <f>IF(A73="","",IF(C73="","Не указан",C73))</f>
        <v/>
      </c>
      <c r="J73">
        <f>IF(AND(H73=1,G73="да"),1,0)</f>
        <v>0</v>
      </c>
      <c r="K73">
        <f>IF(A73="","",IF(NOT(ISNUMBER(A73)),"дата не распознана",IF(OR(B73="",AND(D73&lt;&gt;"да",D73&lt;&gt;"нет"),AND(E73&lt;&gt;"да",E73&lt;&gt;"нет"),AND(D73="да",G73&lt;&gt;"да",G73&lt;&gt;"нет")),"пустое поле",IF(COUNTIF(Каналы!$A$5:$A$10,I73)=0,"неизвестный канал",IF(IF(ROW()&gt;2,AND(ISNUMBER(A72),A73&lt;A72),FALSE),"нарушен порядок дат","")))))</f>
        <v/>
      </c>
      <c r="L73">
        <f>IF(K73="",0,1)</f>
        <v>0</v>
      </c>
    </row>
    <row r="74" spans="1:12">
      <c r="A74" s="2"/>
      <c r="B74" s="3"/>
      <c r="C74" s="3"/>
      <c r="D74" s="3"/>
      <c r="E74" s="3"/>
      <c r="F74" s="5"/>
      <c r="G74" s="3"/>
      <c r="H74">
        <f>IF(AND(ISNUMBER(A74),A74&gt;=Вводные!$B$3,A74&lt;=Вводные!$B$4,D74="да",E74="нет",COUNTIFS(B$2:B74,B74,D$2:D74,"да")=1),1,0)</f>
        <v>0</v>
      </c>
      <c r="I74">
        <f>IF(A74="","",IF(C74="","Не указан",C74))</f>
        <v/>
      </c>
      <c r="J74">
        <f>IF(AND(H74=1,G74="да"),1,0)</f>
        <v>0</v>
      </c>
      <c r="K74">
        <f>IF(A74="","",IF(NOT(ISNUMBER(A74)),"дата не распознана",IF(OR(B74="",AND(D74&lt;&gt;"да",D74&lt;&gt;"нет"),AND(E74&lt;&gt;"да",E74&lt;&gt;"нет"),AND(D74="да",G74&lt;&gt;"да",G74&lt;&gt;"нет")),"пустое поле",IF(COUNTIF(Каналы!$A$5:$A$10,I74)=0,"неизвестный канал",IF(IF(ROW()&gt;2,AND(ISNUMBER(A73),A74&lt;A73),FALSE),"нарушен порядок дат","")))))</f>
        <v/>
      </c>
      <c r="L74">
        <f>IF(K74="",0,1)</f>
        <v>0</v>
      </c>
    </row>
    <row r="75" spans="1:12">
      <c r="A75" s="2"/>
      <c r="B75" s="3"/>
      <c r="C75" s="3"/>
      <c r="D75" s="3"/>
      <c r="E75" s="3"/>
      <c r="F75" s="5"/>
      <c r="G75" s="3"/>
      <c r="H75">
        <f>IF(AND(ISNUMBER(A75),A75&gt;=Вводные!$B$3,A75&lt;=Вводные!$B$4,D75="да",E75="нет",COUNTIFS(B$2:B75,B75,D$2:D75,"да")=1),1,0)</f>
        <v>0</v>
      </c>
      <c r="I75">
        <f>IF(A75="","",IF(C75="","Не указан",C75))</f>
        <v/>
      </c>
      <c r="J75">
        <f>IF(AND(H75=1,G75="да"),1,0)</f>
        <v>0</v>
      </c>
      <c r="K75">
        <f>IF(A75="","",IF(NOT(ISNUMBER(A75)),"дата не распознана",IF(OR(B75="",AND(D75&lt;&gt;"да",D75&lt;&gt;"нет"),AND(E75&lt;&gt;"да",E75&lt;&gt;"нет"),AND(D75="да",G75&lt;&gt;"да",G75&lt;&gt;"нет")),"пустое поле",IF(COUNTIF(Каналы!$A$5:$A$10,I75)=0,"неизвестный канал",IF(IF(ROW()&gt;2,AND(ISNUMBER(A74),A75&lt;A74),FALSE),"нарушен порядок дат","")))))</f>
        <v/>
      </c>
      <c r="L75">
        <f>IF(K75="",0,1)</f>
        <v>0</v>
      </c>
    </row>
    <row r="76" spans="1:12">
      <c r="A76" s="2"/>
      <c r="B76" s="3"/>
      <c r="C76" s="3"/>
      <c r="D76" s="3"/>
      <c r="E76" s="3"/>
      <c r="F76" s="5"/>
      <c r="G76" s="3"/>
      <c r="H76">
        <f>IF(AND(ISNUMBER(A76),A76&gt;=Вводные!$B$3,A76&lt;=Вводные!$B$4,D76="да",E76="нет",COUNTIFS(B$2:B76,B76,D$2:D76,"да")=1),1,0)</f>
        <v>0</v>
      </c>
      <c r="I76">
        <f>IF(A76="","",IF(C76="","Не указан",C76))</f>
        <v/>
      </c>
      <c r="J76">
        <f>IF(AND(H76=1,G76="да"),1,0)</f>
        <v>0</v>
      </c>
      <c r="K76">
        <f>IF(A76="","",IF(NOT(ISNUMBER(A76)),"дата не распознана",IF(OR(B76="",AND(D76&lt;&gt;"да",D76&lt;&gt;"нет"),AND(E76&lt;&gt;"да",E76&lt;&gt;"нет"),AND(D76="да",G76&lt;&gt;"да",G76&lt;&gt;"нет")),"пустое поле",IF(COUNTIF(Каналы!$A$5:$A$10,I76)=0,"неизвестный канал",IF(IF(ROW()&gt;2,AND(ISNUMBER(A75),A76&lt;A75),FALSE),"нарушен порядок дат","")))))</f>
        <v/>
      </c>
      <c r="L76">
        <f>IF(K76="",0,1)</f>
        <v>0</v>
      </c>
    </row>
    <row r="77" spans="1:12">
      <c r="A77" s="2"/>
      <c r="B77" s="3"/>
      <c r="C77" s="3"/>
      <c r="D77" s="3"/>
      <c r="E77" s="3"/>
      <c r="F77" s="5"/>
      <c r="G77" s="3"/>
      <c r="H77">
        <f>IF(AND(ISNUMBER(A77),A77&gt;=Вводные!$B$3,A77&lt;=Вводные!$B$4,D77="да",E77="нет",COUNTIFS(B$2:B77,B77,D$2:D77,"да")=1),1,0)</f>
        <v>0</v>
      </c>
      <c r="I77">
        <f>IF(A77="","",IF(C77="","Не указан",C77))</f>
        <v/>
      </c>
      <c r="J77">
        <f>IF(AND(H77=1,G77="да"),1,0)</f>
        <v>0</v>
      </c>
      <c r="K77">
        <f>IF(A77="","",IF(NOT(ISNUMBER(A77)),"дата не распознана",IF(OR(B77="",AND(D77&lt;&gt;"да",D77&lt;&gt;"нет"),AND(E77&lt;&gt;"да",E77&lt;&gt;"нет"),AND(D77="да",G77&lt;&gt;"да",G77&lt;&gt;"нет")),"пустое поле",IF(COUNTIF(Каналы!$A$5:$A$10,I77)=0,"неизвестный канал",IF(IF(ROW()&gt;2,AND(ISNUMBER(A76),A77&lt;A76),FALSE),"нарушен порядок дат","")))))</f>
        <v/>
      </c>
      <c r="L77">
        <f>IF(K77="",0,1)</f>
        <v>0</v>
      </c>
    </row>
    <row r="78" spans="1:12">
      <c r="A78" s="2"/>
      <c r="B78" s="3"/>
      <c r="C78" s="3"/>
      <c r="D78" s="3"/>
      <c r="E78" s="3"/>
      <c r="F78" s="5"/>
      <c r="G78" s="3"/>
      <c r="H78">
        <f>IF(AND(ISNUMBER(A78),A78&gt;=Вводные!$B$3,A78&lt;=Вводные!$B$4,D78="да",E78="нет",COUNTIFS(B$2:B78,B78,D$2:D78,"да")=1),1,0)</f>
        <v>0</v>
      </c>
      <c r="I78">
        <f>IF(A78="","",IF(C78="","Не указан",C78))</f>
        <v/>
      </c>
      <c r="J78">
        <f>IF(AND(H78=1,G78="да"),1,0)</f>
        <v>0</v>
      </c>
      <c r="K78">
        <f>IF(A78="","",IF(NOT(ISNUMBER(A78)),"дата не распознана",IF(OR(B78="",AND(D78&lt;&gt;"да",D78&lt;&gt;"нет"),AND(E78&lt;&gt;"да",E78&lt;&gt;"нет"),AND(D78="да",G78&lt;&gt;"да",G78&lt;&gt;"нет")),"пустое поле",IF(COUNTIF(Каналы!$A$5:$A$10,I78)=0,"неизвестный канал",IF(IF(ROW()&gt;2,AND(ISNUMBER(A77),A78&lt;A77),FALSE),"нарушен порядок дат","")))))</f>
        <v/>
      </c>
      <c r="L78">
        <f>IF(K78="",0,1)</f>
        <v>0</v>
      </c>
    </row>
    <row r="79" spans="1:12">
      <c r="A79" s="2"/>
      <c r="B79" s="3"/>
      <c r="C79" s="3"/>
      <c r="D79" s="3"/>
      <c r="E79" s="3"/>
      <c r="F79" s="5"/>
      <c r="G79" s="3"/>
      <c r="H79">
        <f>IF(AND(ISNUMBER(A79),A79&gt;=Вводные!$B$3,A79&lt;=Вводные!$B$4,D79="да",E79="нет",COUNTIFS(B$2:B79,B79,D$2:D79,"да")=1),1,0)</f>
        <v>0</v>
      </c>
      <c r="I79">
        <f>IF(A79="","",IF(C79="","Не указан",C79))</f>
        <v/>
      </c>
      <c r="J79">
        <f>IF(AND(H79=1,G79="да"),1,0)</f>
        <v>0</v>
      </c>
      <c r="K79">
        <f>IF(A79="","",IF(NOT(ISNUMBER(A79)),"дата не распознана",IF(OR(B79="",AND(D79&lt;&gt;"да",D79&lt;&gt;"нет"),AND(E79&lt;&gt;"да",E79&lt;&gt;"нет"),AND(D79="да",G79&lt;&gt;"да",G79&lt;&gt;"нет")),"пустое поле",IF(COUNTIF(Каналы!$A$5:$A$10,I79)=0,"неизвестный канал",IF(IF(ROW()&gt;2,AND(ISNUMBER(A78),A79&lt;A78),FALSE),"нарушен порядок дат","")))))</f>
        <v/>
      </c>
      <c r="L79">
        <f>IF(K79="",0,1)</f>
        <v>0</v>
      </c>
    </row>
    <row r="80" spans="1:12">
      <c r="A80" s="2"/>
      <c r="B80" s="3"/>
      <c r="C80" s="3"/>
      <c r="D80" s="3"/>
      <c r="E80" s="3"/>
      <c r="F80" s="5"/>
      <c r="G80" s="3"/>
      <c r="H80">
        <f>IF(AND(ISNUMBER(A80),A80&gt;=Вводные!$B$3,A80&lt;=Вводные!$B$4,D80="да",E80="нет",COUNTIFS(B$2:B80,B80,D$2:D80,"да")=1),1,0)</f>
        <v>0</v>
      </c>
      <c r="I80">
        <f>IF(A80="","",IF(C80="","Не указан",C80))</f>
        <v/>
      </c>
      <c r="J80">
        <f>IF(AND(H80=1,G80="да"),1,0)</f>
        <v>0</v>
      </c>
      <c r="K80">
        <f>IF(A80="","",IF(NOT(ISNUMBER(A80)),"дата не распознана",IF(OR(B80="",AND(D80&lt;&gt;"да",D80&lt;&gt;"нет"),AND(E80&lt;&gt;"да",E80&lt;&gt;"нет"),AND(D80="да",G80&lt;&gt;"да",G80&lt;&gt;"нет")),"пустое поле",IF(COUNTIF(Каналы!$A$5:$A$10,I80)=0,"неизвестный канал",IF(IF(ROW()&gt;2,AND(ISNUMBER(A79),A80&lt;A79),FALSE),"нарушен порядок дат","")))))</f>
        <v/>
      </c>
      <c r="L80">
        <f>IF(K80="",0,1)</f>
        <v>0</v>
      </c>
    </row>
    <row r="81" spans="1:12">
      <c r="A81" s="2"/>
      <c r="B81" s="3"/>
      <c r="C81" s="3"/>
      <c r="D81" s="3"/>
      <c r="E81" s="3"/>
      <c r="F81" s="5"/>
      <c r="G81" s="3"/>
      <c r="H81">
        <f>IF(AND(ISNUMBER(A81),A81&gt;=Вводные!$B$3,A81&lt;=Вводные!$B$4,D81="да",E81="нет",COUNTIFS(B$2:B81,B81,D$2:D81,"да")=1),1,0)</f>
        <v>0</v>
      </c>
      <c r="I81">
        <f>IF(A81="","",IF(C81="","Не указан",C81))</f>
        <v/>
      </c>
      <c r="J81">
        <f>IF(AND(H81=1,G81="да"),1,0)</f>
        <v>0</v>
      </c>
      <c r="K81">
        <f>IF(A81="","",IF(NOT(ISNUMBER(A81)),"дата не распознана",IF(OR(B81="",AND(D81&lt;&gt;"да",D81&lt;&gt;"нет"),AND(E81&lt;&gt;"да",E81&lt;&gt;"нет"),AND(D81="да",G81&lt;&gt;"да",G81&lt;&gt;"нет")),"пустое поле",IF(COUNTIF(Каналы!$A$5:$A$10,I81)=0,"неизвестный канал",IF(IF(ROW()&gt;2,AND(ISNUMBER(A80),A81&lt;A80),FALSE),"нарушен порядок дат","")))))</f>
        <v/>
      </c>
      <c r="L81">
        <f>IF(K81="",0,1)</f>
        <v>0</v>
      </c>
    </row>
    <row r="82" spans="1:12">
      <c r="A82" s="2"/>
      <c r="B82" s="3"/>
      <c r="C82" s="3"/>
      <c r="D82" s="3"/>
      <c r="E82" s="3"/>
      <c r="F82" s="5"/>
      <c r="G82" s="3"/>
      <c r="H82">
        <f>IF(AND(ISNUMBER(A82),A82&gt;=Вводные!$B$3,A82&lt;=Вводные!$B$4,D82="да",E82="нет",COUNTIFS(B$2:B82,B82,D$2:D82,"да")=1),1,0)</f>
        <v>0</v>
      </c>
      <c r="I82">
        <f>IF(A82="","",IF(C82="","Не указан",C82))</f>
        <v/>
      </c>
      <c r="J82">
        <f>IF(AND(H82=1,G82="да"),1,0)</f>
        <v>0</v>
      </c>
      <c r="K82">
        <f>IF(A82="","",IF(NOT(ISNUMBER(A82)),"дата не распознана",IF(OR(B82="",AND(D82&lt;&gt;"да",D82&lt;&gt;"нет"),AND(E82&lt;&gt;"да",E82&lt;&gt;"нет"),AND(D82="да",G82&lt;&gt;"да",G82&lt;&gt;"нет")),"пустое поле",IF(COUNTIF(Каналы!$A$5:$A$10,I82)=0,"неизвестный канал",IF(IF(ROW()&gt;2,AND(ISNUMBER(A81),A82&lt;A81),FALSE),"нарушен порядок дат","")))))</f>
        <v/>
      </c>
      <c r="L82">
        <f>IF(K82="",0,1)</f>
        <v>0</v>
      </c>
    </row>
    <row r="83" spans="1:12">
      <c r="A83" s="2"/>
      <c r="B83" s="3"/>
      <c r="C83" s="3"/>
      <c r="D83" s="3"/>
      <c r="E83" s="3"/>
      <c r="F83" s="5"/>
      <c r="G83" s="3"/>
      <c r="H83">
        <f>IF(AND(ISNUMBER(A83),A83&gt;=Вводные!$B$3,A83&lt;=Вводные!$B$4,D83="да",E83="нет",COUNTIFS(B$2:B83,B83,D$2:D83,"да")=1),1,0)</f>
        <v>0</v>
      </c>
      <c r="I83">
        <f>IF(A83="","",IF(C83="","Не указан",C83))</f>
        <v/>
      </c>
      <c r="J83">
        <f>IF(AND(H83=1,G83="да"),1,0)</f>
        <v>0</v>
      </c>
      <c r="K83">
        <f>IF(A83="","",IF(NOT(ISNUMBER(A83)),"дата не распознана",IF(OR(B83="",AND(D83&lt;&gt;"да",D83&lt;&gt;"нет"),AND(E83&lt;&gt;"да",E83&lt;&gt;"нет"),AND(D83="да",G83&lt;&gt;"да",G83&lt;&gt;"нет")),"пустое поле",IF(COUNTIF(Каналы!$A$5:$A$10,I83)=0,"неизвестный канал",IF(IF(ROW()&gt;2,AND(ISNUMBER(A82),A83&lt;A82),FALSE),"нарушен порядок дат","")))))</f>
        <v/>
      </c>
      <c r="L83">
        <f>IF(K83="",0,1)</f>
        <v>0</v>
      </c>
    </row>
    <row r="84" spans="1:12">
      <c r="A84" s="2"/>
      <c r="B84" s="3"/>
      <c r="C84" s="3"/>
      <c r="D84" s="3"/>
      <c r="E84" s="3"/>
      <c r="F84" s="5"/>
      <c r="G84" s="3"/>
      <c r="H84">
        <f>IF(AND(ISNUMBER(A84),A84&gt;=Вводные!$B$3,A84&lt;=Вводные!$B$4,D84="да",E84="нет",COUNTIFS(B$2:B84,B84,D$2:D84,"да")=1),1,0)</f>
        <v>0</v>
      </c>
      <c r="I84">
        <f>IF(A84="","",IF(C84="","Не указан",C84))</f>
        <v/>
      </c>
      <c r="J84">
        <f>IF(AND(H84=1,G84="да"),1,0)</f>
        <v>0</v>
      </c>
      <c r="K84">
        <f>IF(A84="","",IF(NOT(ISNUMBER(A84)),"дата не распознана",IF(OR(B84="",AND(D84&lt;&gt;"да",D84&lt;&gt;"нет"),AND(E84&lt;&gt;"да",E84&lt;&gt;"нет"),AND(D84="да",G84&lt;&gt;"да",G84&lt;&gt;"нет")),"пустое поле",IF(COUNTIF(Каналы!$A$5:$A$10,I84)=0,"неизвестный канал",IF(IF(ROW()&gt;2,AND(ISNUMBER(A83),A84&lt;A83),FALSE),"нарушен порядок дат","")))))</f>
        <v/>
      </c>
      <c r="L84">
        <f>IF(K84="",0,1)</f>
        <v>0</v>
      </c>
    </row>
    <row r="85" spans="1:12">
      <c r="A85" s="2"/>
      <c r="B85" s="3"/>
      <c r="C85" s="3"/>
      <c r="D85" s="3"/>
      <c r="E85" s="3"/>
      <c r="F85" s="5"/>
      <c r="G85" s="3"/>
      <c r="H85">
        <f>IF(AND(ISNUMBER(A85),A85&gt;=Вводные!$B$3,A85&lt;=Вводные!$B$4,D85="да",E85="нет",COUNTIFS(B$2:B85,B85,D$2:D85,"да")=1),1,0)</f>
        <v>0</v>
      </c>
      <c r="I85">
        <f>IF(A85="","",IF(C85="","Не указан",C85))</f>
        <v/>
      </c>
      <c r="J85">
        <f>IF(AND(H85=1,G85="да"),1,0)</f>
        <v>0</v>
      </c>
      <c r="K85">
        <f>IF(A85="","",IF(NOT(ISNUMBER(A85)),"дата не распознана",IF(OR(B85="",AND(D85&lt;&gt;"да",D85&lt;&gt;"нет"),AND(E85&lt;&gt;"да",E85&lt;&gt;"нет"),AND(D85="да",G85&lt;&gt;"да",G85&lt;&gt;"нет")),"пустое поле",IF(COUNTIF(Каналы!$A$5:$A$10,I85)=0,"неизвестный канал",IF(IF(ROW()&gt;2,AND(ISNUMBER(A84),A85&lt;A84),FALSE),"нарушен порядок дат","")))))</f>
        <v/>
      </c>
      <c r="L85">
        <f>IF(K85="",0,1)</f>
        <v>0</v>
      </c>
    </row>
    <row r="86" spans="1:12">
      <c r="A86" s="2"/>
      <c r="B86" s="3"/>
      <c r="C86" s="3"/>
      <c r="D86" s="3"/>
      <c r="E86" s="3"/>
      <c r="F86" s="5"/>
      <c r="G86" s="3"/>
      <c r="H86">
        <f>IF(AND(ISNUMBER(A86),A86&gt;=Вводные!$B$3,A86&lt;=Вводные!$B$4,D86="да",E86="нет",COUNTIFS(B$2:B86,B86,D$2:D86,"да")=1),1,0)</f>
        <v>0</v>
      </c>
      <c r="I86">
        <f>IF(A86="","",IF(C86="","Не указан",C86))</f>
        <v/>
      </c>
      <c r="J86">
        <f>IF(AND(H86=1,G86="да"),1,0)</f>
        <v>0</v>
      </c>
      <c r="K86">
        <f>IF(A86="","",IF(NOT(ISNUMBER(A86)),"дата не распознана",IF(OR(B86="",AND(D86&lt;&gt;"да",D86&lt;&gt;"нет"),AND(E86&lt;&gt;"да",E86&lt;&gt;"нет"),AND(D86="да",G86&lt;&gt;"да",G86&lt;&gt;"нет")),"пустое поле",IF(COUNTIF(Каналы!$A$5:$A$10,I86)=0,"неизвестный канал",IF(IF(ROW()&gt;2,AND(ISNUMBER(A85),A86&lt;A85),FALSE),"нарушен порядок дат","")))))</f>
        <v/>
      </c>
      <c r="L86">
        <f>IF(K86="",0,1)</f>
        <v>0</v>
      </c>
    </row>
    <row r="87" spans="1:12">
      <c r="A87" s="2"/>
      <c r="B87" s="3"/>
      <c r="C87" s="3"/>
      <c r="D87" s="3"/>
      <c r="E87" s="3"/>
      <c r="F87" s="5"/>
      <c r="G87" s="3"/>
      <c r="H87">
        <f>IF(AND(ISNUMBER(A87),A87&gt;=Вводные!$B$3,A87&lt;=Вводные!$B$4,D87="да",E87="нет",COUNTIFS(B$2:B87,B87,D$2:D87,"да")=1),1,0)</f>
        <v>0</v>
      </c>
      <c r="I87">
        <f>IF(A87="","",IF(C87="","Не указан",C87))</f>
        <v/>
      </c>
      <c r="J87">
        <f>IF(AND(H87=1,G87="да"),1,0)</f>
        <v>0</v>
      </c>
      <c r="K87">
        <f>IF(A87="","",IF(NOT(ISNUMBER(A87)),"дата не распознана",IF(OR(B87="",AND(D87&lt;&gt;"да",D87&lt;&gt;"нет"),AND(E87&lt;&gt;"да",E87&lt;&gt;"нет"),AND(D87="да",G87&lt;&gt;"да",G87&lt;&gt;"нет")),"пустое поле",IF(COUNTIF(Каналы!$A$5:$A$10,I87)=0,"неизвестный канал",IF(IF(ROW()&gt;2,AND(ISNUMBER(A86),A87&lt;A86),FALSE),"нарушен порядок дат","")))))</f>
        <v/>
      </c>
      <c r="L87">
        <f>IF(K87="",0,1)</f>
        <v>0</v>
      </c>
    </row>
    <row r="88" spans="1:12">
      <c r="A88" s="2"/>
      <c r="B88" s="3"/>
      <c r="C88" s="3"/>
      <c r="D88" s="3"/>
      <c r="E88" s="3"/>
      <c r="F88" s="5"/>
      <c r="G88" s="3"/>
      <c r="H88">
        <f>IF(AND(ISNUMBER(A88),A88&gt;=Вводные!$B$3,A88&lt;=Вводные!$B$4,D88="да",E88="нет",COUNTIFS(B$2:B88,B88,D$2:D88,"да")=1),1,0)</f>
        <v>0</v>
      </c>
      <c r="I88">
        <f>IF(A88="","",IF(C88="","Не указан",C88))</f>
        <v/>
      </c>
      <c r="J88">
        <f>IF(AND(H88=1,G88="да"),1,0)</f>
        <v>0</v>
      </c>
      <c r="K88">
        <f>IF(A88="","",IF(NOT(ISNUMBER(A88)),"дата не распознана",IF(OR(B88="",AND(D88&lt;&gt;"да",D88&lt;&gt;"нет"),AND(E88&lt;&gt;"да",E88&lt;&gt;"нет"),AND(D88="да",G88&lt;&gt;"да",G88&lt;&gt;"нет")),"пустое поле",IF(COUNTIF(Каналы!$A$5:$A$10,I88)=0,"неизвестный канал",IF(IF(ROW()&gt;2,AND(ISNUMBER(A87),A88&lt;A87),FALSE),"нарушен порядок дат","")))))</f>
        <v/>
      </c>
      <c r="L88">
        <f>IF(K88="",0,1)</f>
        <v>0</v>
      </c>
    </row>
    <row r="89" spans="1:12">
      <c r="A89" s="2"/>
      <c r="B89" s="3"/>
      <c r="C89" s="3"/>
      <c r="D89" s="3"/>
      <c r="E89" s="3"/>
      <c r="F89" s="5"/>
      <c r="G89" s="3"/>
      <c r="H89">
        <f>IF(AND(ISNUMBER(A89),A89&gt;=Вводные!$B$3,A89&lt;=Вводные!$B$4,D89="да",E89="нет",COUNTIFS(B$2:B89,B89,D$2:D89,"да")=1),1,0)</f>
        <v>0</v>
      </c>
      <c r="I89">
        <f>IF(A89="","",IF(C89="","Не указан",C89))</f>
        <v/>
      </c>
      <c r="J89">
        <f>IF(AND(H89=1,G89="да"),1,0)</f>
        <v>0</v>
      </c>
      <c r="K89">
        <f>IF(A89="","",IF(NOT(ISNUMBER(A89)),"дата не распознана",IF(OR(B89="",AND(D89&lt;&gt;"да",D89&lt;&gt;"нет"),AND(E89&lt;&gt;"да",E89&lt;&gt;"нет"),AND(D89="да",G89&lt;&gt;"да",G89&lt;&gt;"нет")),"пустое поле",IF(COUNTIF(Каналы!$A$5:$A$10,I89)=0,"неизвестный канал",IF(IF(ROW()&gt;2,AND(ISNUMBER(A88),A89&lt;A88),FALSE),"нарушен порядок дат","")))))</f>
        <v/>
      </c>
      <c r="L89">
        <f>IF(K89="",0,1)</f>
        <v>0</v>
      </c>
    </row>
    <row r="90" spans="1:12">
      <c r="A90" s="2"/>
      <c r="B90" s="3"/>
      <c r="C90" s="3"/>
      <c r="D90" s="3"/>
      <c r="E90" s="3"/>
      <c r="F90" s="5"/>
      <c r="G90" s="3"/>
      <c r="H90">
        <f>IF(AND(ISNUMBER(A90),A90&gt;=Вводные!$B$3,A90&lt;=Вводные!$B$4,D90="да",E90="нет",COUNTIFS(B$2:B90,B90,D$2:D90,"да")=1),1,0)</f>
        <v>0</v>
      </c>
      <c r="I90">
        <f>IF(A90="","",IF(C90="","Не указан",C90))</f>
        <v/>
      </c>
      <c r="J90">
        <f>IF(AND(H90=1,G90="да"),1,0)</f>
        <v>0</v>
      </c>
      <c r="K90">
        <f>IF(A90="","",IF(NOT(ISNUMBER(A90)),"дата не распознана",IF(OR(B90="",AND(D90&lt;&gt;"да",D90&lt;&gt;"нет"),AND(E90&lt;&gt;"да",E90&lt;&gt;"нет"),AND(D90="да",G90&lt;&gt;"да",G90&lt;&gt;"нет")),"пустое поле",IF(COUNTIF(Каналы!$A$5:$A$10,I90)=0,"неизвестный канал",IF(IF(ROW()&gt;2,AND(ISNUMBER(A89),A90&lt;A89),FALSE),"нарушен порядок дат","")))))</f>
        <v/>
      </c>
      <c r="L90">
        <f>IF(K90="",0,1)</f>
        <v>0</v>
      </c>
    </row>
    <row r="91" spans="1:12">
      <c r="A91" s="2"/>
      <c r="B91" s="3"/>
      <c r="C91" s="3"/>
      <c r="D91" s="3"/>
      <c r="E91" s="3"/>
      <c r="F91" s="5"/>
      <c r="G91" s="3"/>
      <c r="H91">
        <f>IF(AND(ISNUMBER(A91),A91&gt;=Вводные!$B$3,A91&lt;=Вводные!$B$4,D91="да",E91="нет",COUNTIFS(B$2:B91,B91,D$2:D91,"да")=1),1,0)</f>
        <v>0</v>
      </c>
      <c r="I91">
        <f>IF(A91="","",IF(C91="","Не указан",C91))</f>
        <v/>
      </c>
      <c r="J91">
        <f>IF(AND(H91=1,G91="да"),1,0)</f>
        <v>0</v>
      </c>
      <c r="K91">
        <f>IF(A91="","",IF(NOT(ISNUMBER(A91)),"дата не распознана",IF(OR(B91="",AND(D91&lt;&gt;"да",D91&lt;&gt;"нет"),AND(E91&lt;&gt;"да",E91&lt;&gt;"нет"),AND(D91="да",G91&lt;&gt;"да",G91&lt;&gt;"нет")),"пустое поле",IF(COUNTIF(Каналы!$A$5:$A$10,I91)=0,"неизвестный канал",IF(IF(ROW()&gt;2,AND(ISNUMBER(A90),A91&lt;A90),FALSE),"нарушен порядок дат","")))))</f>
        <v/>
      </c>
      <c r="L91">
        <f>IF(K91="",0,1)</f>
        <v>0</v>
      </c>
    </row>
    <row r="92" spans="1:12">
      <c r="A92" s="2"/>
      <c r="B92" s="3"/>
      <c r="C92" s="3"/>
      <c r="D92" s="3"/>
      <c r="E92" s="3"/>
      <c r="F92" s="5"/>
      <c r="G92" s="3"/>
      <c r="H92">
        <f>IF(AND(ISNUMBER(A92),A92&gt;=Вводные!$B$3,A92&lt;=Вводные!$B$4,D92="да",E92="нет",COUNTIFS(B$2:B92,B92,D$2:D92,"да")=1),1,0)</f>
        <v>0</v>
      </c>
      <c r="I92">
        <f>IF(A92="","",IF(C92="","Не указан",C92))</f>
        <v/>
      </c>
      <c r="J92">
        <f>IF(AND(H92=1,G92="да"),1,0)</f>
        <v>0</v>
      </c>
      <c r="K92">
        <f>IF(A92="","",IF(NOT(ISNUMBER(A92)),"дата не распознана",IF(OR(B92="",AND(D92&lt;&gt;"да",D92&lt;&gt;"нет"),AND(E92&lt;&gt;"да",E92&lt;&gt;"нет"),AND(D92="да",G92&lt;&gt;"да",G92&lt;&gt;"нет")),"пустое поле",IF(COUNTIF(Каналы!$A$5:$A$10,I92)=0,"неизвестный канал",IF(IF(ROW()&gt;2,AND(ISNUMBER(A91),A92&lt;A91),FALSE),"нарушен порядок дат","")))))</f>
        <v/>
      </c>
      <c r="L92">
        <f>IF(K92="",0,1)</f>
        <v>0</v>
      </c>
    </row>
    <row r="93" spans="1:12">
      <c r="A93" s="2"/>
      <c r="B93" s="3"/>
      <c r="C93" s="3"/>
      <c r="D93" s="3"/>
      <c r="E93" s="3"/>
      <c r="F93" s="5"/>
      <c r="G93" s="3"/>
      <c r="H93">
        <f>IF(AND(ISNUMBER(A93),A93&gt;=Вводные!$B$3,A93&lt;=Вводные!$B$4,D93="да",E93="нет",COUNTIFS(B$2:B93,B93,D$2:D93,"да")=1),1,0)</f>
        <v>0</v>
      </c>
      <c r="I93">
        <f>IF(A93="","",IF(C93="","Не указан",C93))</f>
        <v/>
      </c>
      <c r="J93">
        <f>IF(AND(H93=1,G93="да"),1,0)</f>
        <v>0</v>
      </c>
      <c r="K93">
        <f>IF(A93="","",IF(NOT(ISNUMBER(A93)),"дата не распознана",IF(OR(B93="",AND(D93&lt;&gt;"да",D93&lt;&gt;"нет"),AND(E93&lt;&gt;"да",E93&lt;&gt;"нет"),AND(D93="да",G93&lt;&gt;"да",G93&lt;&gt;"нет")),"пустое поле",IF(COUNTIF(Каналы!$A$5:$A$10,I93)=0,"неизвестный канал",IF(IF(ROW()&gt;2,AND(ISNUMBER(A92),A93&lt;A92),FALSE),"нарушен порядок дат","")))))</f>
        <v/>
      </c>
      <c r="L93">
        <f>IF(K93="",0,1)</f>
        <v>0</v>
      </c>
    </row>
    <row r="94" spans="1:12">
      <c r="A94" s="2"/>
      <c r="B94" s="3"/>
      <c r="C94" s="3"/>
      <c r="D94" s="3"/>
      <c r="E94" s="3"/>
      <c r="F94" s="5"/>
      <c r="G94" s="3"/>
      <c r="H94">
        <f>IF(AND(ISNUMBER(A94),A94&gt;=Вводные!$B$3,A94&lt;=Вводные!$B$4,D94="да",E94="нет",COUNTIFS(B$2:B94,B94,D$2:D94,"да")=1),1,0)</f>
        <v>0</v>
      </c>
      <c r="I94">
        <f>IF(A94="","",IF(C94="","Не указан",C94))</f>
        <v/>
      </c>
      <c r="J94">
        <f>IF(AND(H94=1,G94="да"),1,0)</f>
        <v>0</v>
      </c>
      <c r="K94">
        <f>IF(A94="","",IF(NOT(ISNUMBER(A94)),"дата не распознана",IF(OR(B94="",AND(D94&lt;&gt;"да",D94&lt;&gt;"нет"),AND(E94&lt;&gt;"да",E94&lt;&gt;"нет"),AND(D94="да",G94&lt;&gt;"да",G94&lt;&gt;"нет")),"пустое поле",IF(COUNTIF(Каналы!$A$5:$A$10,I94)=0,"неизвестный канал",IF(IF(ROW()&gt;2,AND(ISNUMBER(A93),A94&lt;A93),FALSE),"нарушен порядок дат","")))))</f>
        <v/>
      </c>
      <c r="L94">
        <f>IF(K94="",0,1)</f>
        <v>0</v>
      </c>
    </row>
    <row r="95" spans="1:12">
      <c r="A95" s="2"/>
      <c r="B95" s="3"/>
      <c r="C95" s="3"/>
      <c r="D95" s="3"/>
      <c r="E95" s="3"/>
      <c r="F95" s="5"/>
      <c r="G95" s="3"/>
      <c r="H95">
        <f>IF(AND(ISNUMBER(A95),A95&gt;=Вводные!$B$3,A95&lt;=Вводные!$B$4,D95="да",E95="нет",COUNTIFS(B$2:B95,B95,D$2:D95,"да")=1),1,0)</f>
        <v>0</v>
      </c>
      <c r="I95">
        <f>IF(A95="","",IF(C95="","Не указан",C95))</f>
        <v/>
      </c>
      <c r="J95">
        <f>IF(AND(H95=1,G95="да"),1,0)</f>
        <v>0</v>
      </c>
      <c r="K95">
        <f>IF(A95="","",IF(NOT(ISNUMBER(A95)),"дата не распознана",IF(OR(B95="",AND(D95&lt;&gt;"да",D95&lt;&gt;"нет"),AND(E95&lt;&gt;"да",E95&lt;&gt;"нет"),AND(D95="да",G95&lt;&gt;"да",G95&lt;&gt;"нет")),"пустое поле",IF(COUNTIF(Каналы!$A$5:$A$10,I95)=0,"неизвестный канал",IF(IF(ROW()&gt;2,AND(ISNUMBER(A94),A95&lt;A94),FALSE),"нарушен порядок дат","")))))</f>
        <v/>
      </c>
      <c r="L95">
        <f>IF(K95="",0,1)</f>
        <v>0</v>
      </c>
    </row>
    <row r="96" spans="1:12">
      <c r="A96" s="2"/>
      <c r="B96" s="3"/>
      <c r="C96" s="3"/>
      <c r="D96" s="3"/>
      <c r="E96" s="3"/>
      <c r="F96" s="5"/>
      <c r="G96" s="3"/>
      <c r="H96">
        <f>IF(AND(ISNUMBER(A96),A96&gt;=Вводные!$B$3,A96&lt;=Вводные!$B$4,D96="да",E96="нет",COUNTIFS(B$2:B96,B96,D$2:D96,"да")=1),1,0)</f>
        <v>0</v>
      </c>
      <c r="I96">
        <f>IF(A96="","",IF(C96="","Не указан",C96))</f>
        <v/>
      </c>
      <c r="J96">
        <f>IF(AND(H96=1,G96="да"),1,0)</f>
        <v>0</v>
      </c>
      <c r="K96">
        <f>IF(A96="","",IF(NOT(ISNUMBER(A96)),"дата не распознана",IF(OR(B96="",AND(D96&lt;&gt;"да",D96&lt;&gt;"нет"),AND(E96&lt;&gt;"да",E96&lt;&gt;"нет"),AND(D96="да",G96&lt;&gt;"да",G96&lt;&gt;"нет")),"пустое поле",IF(COUNTIF(Каналы!$A$5:$A$10,I96)=0,"неизвестный канал",IF(IF(ROW()&gt;2,AND(ISNUMBER(A95),A96&lt;A95),FALSE),"нарушен порядок дат","")))))</f>
        <v/>
      </c>
      <c r="L96">
        <f>IF(K96="",0,1)</f>
        <v>0</v>
      </c>
    </row>
    <row r="97" spans="1:12">
      <c r="A97" s="2"/>
      <c r="B97" s="3"/>
      <c r="C97" s="3"/>
      <c r="D97" s="3"/>
      <c r="E97" s="3"/>
      <c r="F97" s="5"/>
      <c r="G97" s="3"/>
      <c r="H97">
        <f>IF(AND(ISNUMBER(A97),A97&gt;=Вводные!$B$3,A97&lt;=Вводные!$B$4,D97="да",E97="нет",COUNTIFS(B$2:B97,B97,D$2:D97,"да")=1),1,0)</f>
        <v>0</v>
      </c>
      <c r="I97">
        <f>IF(A97="","",IF(C97="","Не указан",C97))</f>
        <v/>
      </c>
      <c r="J97">
        <f>IF(AND(H97=1,G97="да"),1,0)</f>
        <v>0</v>
      </c>
      <c r="K97">
        <f>IF(A97="","",IF(NOT(ISNUMBER(A97)),"дата не распознана",IF(OR(B97="",AND(D97&lt;&gt;"да",D97&lt;&gt;"нет"),AND(E97&lt;&gt;"да",E97&lt;&gt;"нет"),AND(D97="да",G97&lt;&gt;"да",G97&lt;&gt;"нет")),"пустое поле",IF(COUNTIF(Каналы!$A$5:$A$10,I97)=0,"неизвестный канал",IF(IF(ROW()&gt;2,AND(ISNUMBER(A96),A97&lt;A96),FALSE),"нарушен порядок дат","")))))</f>
        <v/>
      </c>
      <c r="L97">
        <f>IF(K97="",0,1)</f>
        <v>0</v>
      </c>
    </row>
    <row r="98" spans="1:12">
      <c r="A98" s="2"/>
      <c r="B98" s="3"/>
      <c r="C98" s="3"/>
      <c r="D98" s="3"/>
      <c r="E98" s="3"/>
      <c r="F98" s="5"/>
      <c r="G98" s="3"/>
      <c r="H98">
        <f>IF(AND(ISNUMBER(A98),A98&gt;=Вводные!$B$3,A98&lt;=Вводные!$B$4,D98="да",E98="нет",COUNTIFS(B$2:B98,B98,D$2:D98,"да")=1),1,0)</f>
        <v>0</v>
      </c>
      <c r="I98">
        <f>IF(A98="","",IF(C98="","Не указан",C98))</f>
        <v/>
      </c>
      <c r="J98">
        <f>IF(AND(H98=1,G98="да"),1,0)</f>
        <v>0</v>
      </c>
      <c r="K98">
        <f>IF(A98="","",IF(NOT(ISNUMBER(A98)),"дата не распознана",IF(OR(B98="",AND(D98&lt;&gt;"да",D98&lt;&gt;"нет"),AND(E98&lt;&gt;"да",E98&lt;&gt;"нет"),AND(D98="да",G98&lt;&gt;"да",G98&lt;&gt;"нет")),"пустое поле",IF(COUNTIF(Каналы!$A$5:$A$10,I98)=0,"неизвестный канал",IF(IF(ROW()&gt;2,AND(ISNUMBER(A97),A98&lt;A97),FALSE),"нарушен порядок дат","")))))</f>
        <v/>
      </c>
      <c r="L98">
        <f>IF(K98="",0,1)</f>
        <v>0</v>
      </c>
    </row>
    <row r="99" spans="1:12">
      <c r="A99" s="2"/>
      <c r="B99" s="3"/>
      <c r="C99" s="3"/>
      <c r="D99" s="3"/>
      <c r="E99" s="3"/>
      <c r="F99" s="5"/>
      <c r="G99" s="3"/>
      <c r="H99">
        <f>IF(AND(ISNUMBER(A99),A99&gt;=Вводные!$B$3,A99&lt;=Вводные!$B$4,D99="да",E99="нет",COUNTIFS(B$2:B99,B99,D$2:D99,"да")=1),1,0)</f>
        <v>0</v>
      </c>
      <c r="I99">
        <f>IF(A99="","",IF(C99="","Не указан",C99))</f>
        <v/>
      </c>
      <c r="J99">
        <f>IF(AND(H99=1,G99="да"),1,0)</f>
        <v>0</v>
      </c>
      <c r="K99">
        <f>IF(A99="","",IF(NOT(ISNUMBER(A99)),"дата не распознана",IF(OR(B99="",AND(D99&lt;&gt;"да",D99&lt;&gt;"нет"),AND(E99&lt;&gt;"да",E99&lt;&gt;"нет"),AND(D99="да",G99&lt;&gt;"да",G99&lt;&gt;"нет")),"пустое поле",IF(COUNTIF(Каналы!$A$5:$A$10,I99)=0,"неизвестный канал",IF(IF(ROW()&gt;2,AND(ISNUMBER(A98),A99&lt;A98),FALSE),"нарушен порядок дат","")))))</f>
        <v/>
      </c>
      <c r="L99">
        <f>IF(K99="",0,1)</f>
        <v>0</v>
      </c>
    </row>
    <row r="100" spans="1:12">
      <c r="A100" s="2"/>
      <c r="B100" s="3"/>
      <c r="C100" s="3"/>
      <c r="D100" s="3"/>
      <c r="E100" s="3"/>
      <c r="F100" s="5"/>
      <c r="G100" s="3"/>
      <c r="H100">
        <f>IF(AND(ISNUMBER(A100),A100&gt;=Вводные!$B$3,A100&lt;=Вводные!$B$4,D100="да",E100="нет",COUNTIFS(B$2:B100,B100,D$2:D100,"да")=1),1,0)</f>
        <v>0</v>
      </c>
      <c r="I100">
        <f>IF(A100="","",IF(C100="","Не указан",C100))</f>
        <v/>
      </c>
      <c r="J100">
        <f>IF(AND(H100=1,G100="да"),1,0)</f>
        <v>0</v>
      </c>
      <c r="K100">
        <f>IF(A100="","",IF(NOT(ISNUMBER(A100)),"дата не распознана",IF(OR(B100="",AND(D100&lt;&gt;"да",D100&lt;&gt;"нет"),AND(E100&lt;&gt;"да",E100&lt;&gt;"нет"),AND(D100="да",G100&lt;&gt;"да",G100&lt;&gt;"нет")),"пустое поле",IF(COUNTIF(Каналы!$A$5:$A$10,I100)=0,"неизвестный канал",IF(IF(ROW()&gt;2,AND(ISNUMBER(A99),A100&lt;A99),FALSE),"нарушен порядок дат","")))))</f>
        <v/>
      </c>
      <c r="L100">
        <f>IF(K100="",0,1)</f>
        <v>0</v>
      </c>
    </row>
    <row r="101" spans="1:12">
      <c r="A101" s="2"/>
      <c r="B101" s="3"/>
      <c r="C101" s="3"/>
      <c r="D101" s="3"/>
      <c r="E101" s="3"/>
      <c r="F101" s="5"/>
      <c r="G101" s="3"/>
      <c r="H101">
        <f>IF(AND(ISNUMBER(A101),A101&gt;=Вводные!$B$3,A101&lt;=Вводные!$B$4,D101="да",E101="нет",COUNTIFS(B$2:B101,B101,D$2:D101,"да")=1),1,0)</f>
        <v>0</v>
      </c>
      <c r="I101">
        <f>IF(A101="","",IF(C101="","Не указан",C101))</f>
        <v/>
      </c>
      <c r="J101">
        <f>IF(AND(H101=1,G101="да"),1,0)</f>
        <v>0</v>
      </c>
      <c r="K101">
        <f>IF(A101="","",IF(NOT(ISNUMBER(A101)),"дата не распознана",IF(OR(B101="",AND(D101&lt;&gt;"да",D101&lt;&gt;"нет"),AND(E101&lt;&gt;"да",E101&lt;&gt;"нет"),AND(D101="да",G101&lt;&gt;"да",G101&lt;&gt;"нет")),"пустое поле",IF(COUNTIF(Каналы!$A$5:$A$10,I101)=0,"неизвестный канал",IF(IF(ROW()&gt;2,AND(ISNUMBER(A100),A101&lt;A100),FALSE),"нарушен порядок дат","")))))</f>
        <v/>
      </c>
      <c r="L101">
        <f>IF(K101="",0,1)</f>
        <v>0</v>
      </c>
    </row>
    <row r="102" spans="1:12">
      <c r="A102" s="2"/>
      <c r="B102" s="3"/>
      <c r="C102" s="3"/>
      <c r="D102" s="3"/>
      <c r="E102" s="3"/>
      <c r="F102" s="5"/>
      <c r="G102" s="3"/>
      <c r="H102">
        <f>IF(AND(ISNUMBER(A102),A102&gt;=Вводные!$B$3,A102&lt;=Вводные!$B$4,D102="да",E102="нет",COUNTIFS(B$2:B102,B102,D$2:D102,"да")=1),1,0)</f>
        <v>0</v>
      </c>
      <c r="I102">
        <f>IF(A102="","",IF(C102="","Не указан",C102))</f>
        <v/>
      </c>
      <c r="J102">
        <f>IF(AND(H102=1,G102="да"),1,0)</f>
        <v>0</v>
      </c>
      <c r="K102">
        <f>IF(A102="","",IF(NOT(ISNUMBER(A102)),"дата не распознана",IF(OR(B102="",AND(D102&lt;&gt;"да",D102&lt;&gt;"нет"),AND(E102&lt;&gt;"да",E102&lt;&gt;"нет"),AND(D102="да",G102&lt;&gt;"да",G102&lt;&gt;"нет")),"пустое поле",IF(COUNTIF(Каналы!$A$5:$A$10,I102)=0,"неизвестный канал",IF(IF(ROW()&gt;2,AND(ISNUMBER(A101),A102&lt;A101),FALSE),"нарушен порядок дат","")))))</f>
        <v/>
      </c>
      <c r="L102">
        <f>IF(K102="",0,1)</f>
        <v>0</v>
      </c>
    </row>
    <row r="103" spans="1:12">
      <c r="A103" s="2"/>
      <c r="B103" s="3"/>
      <c r="C103" s="3"/>
      <c r="D103" s="3"/>
      <c r="E103" s="3"/>
      <c r="F103" s="5"/>
      <c r="G103" s="3"/>
      <c r="H103">
        <f>IF(AND(ISNUMBER(A103),A103&gt;=Вводные!$B$3,A103&lt;=Вводные!$B$4,D103="да",E103="нет",COUNTIFS(B$2:B103,B103,D$2:D103,"да")=1),1,0)</f>
        <v>0</v>
      </c>
      <c r="I103">
        <f>IF(A103="","",IF(C103="","Не указан",C103))</f>
        <v/>
      </c>
      <c r="J103">
        <f>IF(AND(H103=1,G103="да"),1,0)</f>
        <v>0</v>
      </c>
      <c r="K103">
        <f>IF(A103="","",IF(NOT(ISNUMBER(A103)),"дата не распознана",IF(OR(B103="",AND(D103&lt;&gt;"да",D103&lt;&gt;"нет"),AND(E103&lt;&gt;"да",E103&lt;&gt;"нет"),AND(D103="да",G103&lt;&gt;"да",G103&lt;&gt;"нет")),"пустое поле",IF(COUNTIF(Каналы!$A$5:$A$10,I103)=0,"неизвестный канал",IF(IF(ROW()&gt;2,AND(ISNUMBER(A102),A103&lt;A102),FALSE),"нарушен порядок дат","")))))</f>
        <v/>
      </c>
      <c r="L103">
        <f>IF(K103="",0,1)</f>
        <v>0</v>
      </c>
    </row>
    <row r="104" spans="1:12">
      <c r="A104" s="2"/>
      <c r="B104" s="3"/>
      <c r="C104" s="3"/>
      <c r="D104" s="3"/>
      <c r="E104" s="3"/>
      <c r="F104" s="5"/>
      <c r="G104" s="3"/>
      <c r="H104">
        <f>IF(AND(ISNUMBER(A104),A104&gt;=Вводные!$B$3,A104&lt;=Вводные!$B$4,D104="да",E104="нет",COUNTIFS(B$2:B104,B104,D$2:D104,"да")=1),1,0)</f>
        <v>0</v>
      </c>
      <c r="I104">
        <f>IF(A104="","",IF(C104="","Не указан",C104))</f>
        <v/>
      </c>
      <c r="J104">
        <f>IF(AND(H104=1,G104="да"),1,0)</f>
        <v>0</v>
      </c>
      <c r="K104">
        <f>IF(A104="","",IF(NOT(ISNUMBER(A104)),"дата не распознана",IF(OR(B104="",AND(D104&lt;&gt;"да",D104&lt;&gt;"нет"),AND(E104&lt;&gt;"да",E104&lt;&gt;"нет"),AND(D104="да",G104&lt;&gt;"да",G104&lt;&gt;"нет")),"пустое поле",IF(COUNTIF(Каналы!$A$5:$A$10,I104)=0,"неизвестный канал",IF(IF(ROW()&gt;2,AND(ISNUMBER(A103),A104&lt;A103),FALSE),"нарушен порядок дат","")))))</f>
        <v/>
      </c>
      <c r="L104">
        <f>IF(K104="",0,1)</f>
        <v>0</v>
      </c>
    </row>
    <row r="105" spans="1:12">
      <c r="A105" s="2"/>
      <c r="B105" s="3"/>
      <c r="C105" s="3"/>
      <c r="D105" s="3"/>
      <c r="E105" s="3"/>
      <c r="F105" s="5"/>
      <c r="G105" s="3"/>
      <c r="H105">
        <f>IF(AND(ISNUMBER(A105),A105&gt;=Вводные!$B$3,A105&lt;=Вводные!$B$4,D105="да",E105="нет",COUNTIFS(B$2:B105,B105,D$2:D105,"да")=1),1,0)</f>
        <v>0</v>
      </c>
      <c r="I105">
        <f>IF(A105="","",IF(C105="","Не указан",C105))</f>
        <v/>
      </c>
      <c r="J105">
        <f>IF(AND(H105=1,G105="да"),1,0)</f>
        <v>0</v>
      </c>
      <c r="K105">
        <f>IF(A105="","",IF(NOT(ISNUMBER(A105)),"дата не распознана",IF(OR(B105="",AND(D105&lt;&gt;"да",D105&lt;&gt;"нет"),AND(E105&lt;&gt;"да",E105&lt;&gt;"нет"),AND(D105="да",G105&lt;&gt;"да",G105&lt;&gt;"нет")),"пустое поле",IF(COUNTIF(Каналы!$A$5:$A$10,I105)=0,"неизвестный канал",IF(IF(ROW()&gt;2,AND(ISNUMBER(A104),A105&lt;A104),FALSE),"нарушен порядок дат","")))))</f>
        <v/>
      </c>
      <c r="L105">
        <f>IF(K105="",0,1)</f>
        <v>0</v>
      </c>
    </row>
    <row r="106" spans="1:12">
      <c r="A106" s="2"/>
      <c r="B106" s="3"/>
      <c r="C106" s="3"/>
      <c r="D106" s="3"/>
      <c r="E106" s="3"/>
      <c r="F106" s="5"/>
      <c r="G106" s="3"/>
      <c r="H106">
        <f>IF(AND(ISNUMBER(A106),A106&gt;=Вводные!$B$3,A106&lt;=Вводные!$B$4,D106="да",E106="нет",COUNTIFS(B$2:B106,B106,D$2:D106,"да")=1),1,0)</f>
        <v>0</v>
      </c>
      <c r="I106">
        <f>IF(A106="","",IF(C106="","Не указан",C106))</f>
        <v/>
      </c>
      <c r="J106">
        <f>IF(AND(H106=1,G106="да"),1,0)</f>
        <v>0</v>
      </c>
      <c r="K106">
        <f>IF(A106="","",IF(NOT(ISNUMBER(A106)),"дата не распознана",IF(OR(B106="",AND(D106&lt;&gt;"да",D106&lt;&gt;"нет"),AND(E106&lt;&gt;"да",E106&lt;&gt;"нет"),AND(D106="да",G106&lt;&gt;"да",G106&lt;&gt;"нет")),"пустое поле",IF(COUNTIF(Каналы!$A$5:$A$10,I106)=0,"неизвестный канал",IF(IF(ROW()&gt;2,AND(ISNUMBER(A105),A106&lt;A105),FALSE),"нарушен порядок дат","")))))</f>
        <v/>
      </c>
      <c r="L106">
        <f>IF(K106="",0,1)</f>
        <v>0</v>
      </c>
    </row>
    <row r="107" spans="1:12">
      <c r="A107" s="2"/>
      <c r="B107" s="3"/>
      <c r="C107" s="3"/>
      <c r="D107" s="3"/>
      <c r="E107" s="3"/>
      <c r="F107" s="5"/>
      <c r="G107" s="3"/>
      <c r="H107">
        <f>IF(AND(ISNUMBER(A107),A107&gt;=Вводные!$B$3,A107&lt;=Вводные!$B$4,D107="да",E107="нет",COUNTIFS(B$2:B107,B107,D$2:D107,"да")=1),1,0)</f>
        <v>0</v>
      </c>
      <c r="I107">
        <f>IF(A107="","",IF(C107="","Не указан",C107))</f>
        <v/>
      </c>
      <c r="J107">
        <f>IF(AND(H107=1,G107="да"),1,0)</f>
        <v>0</v>
      </c>
      <c r="K107">
        <f>IF(A107="","",IF(NOT(ISNUMBER(A107)),"дата не распознана",IF(OR(B107="",AND(D107&lt;&gt;"да",D107&lt;&gt;"нет"),AND(E107&lt;&gt;"да",E107&lt;&gt;"нет"),AND(D107="да",G107&lt;&gt;"да",G107&lt;&gt;"нет")),"пустое поле",IF(COUNTIF(Каналы!$A$5:$A$10,I107)=0,"неизвестный канал",IF(IF(ROW()&gt;2,AND(ISNUMBER(A106),A107&lt;A106),FALSE),"нарушен порядок дат","")))))</f>
        <v/>
      </c>
      <c r="L107">
        <f>IF(K107="",0,1)</f>
        <v>0</v>
      </c>
    </row>
    <row r="108" spans="1:12">
      <c r="A108" s="2"/>
      <c r="B108" s="3"/>
      <c r="C108" s="3"/>
      <c r="D108" s="3"/>
      <c r="E108" s="3"/>
      <c r="F108" s="5"/>
      <c r="G108" s="3"/>
      <c r="H108">
        <f>IF(AND(ISNUMBER(A108),A108&gt;=Вводные!$B$3,A108&lt;=Вводные!$B$4,D108="да",E108="нет",COUNTIFS(B$2:B108,B108,D$2:D108,"да")=1),1,0)</f>
        <v>0</v>
      </c>
      <c r="I108">
        <f>IF(A108="","",IF(C108="","Не указан",C108))</f>
        <v/>
      </c>
      <c r="J108">
        <f>IF(AND(H108=1,G108="да"),1,0)</f>
        <v>0</v>
      </c>
      <c r="K108">
        <f>IF(A108="","",IF(NOT(ISNUMBER(A108)),"дата не распознана",IF(OR(B108="",AND(D108&lt;&gt;"да",D108&lt;&gt;"нет"),AND(E108&lt;&gt;"да",E108&lt;&gt;"нет"),AND(D108="да",G108&lt;&gt;"да",G108&lt;&gt;"нет")),"пустое поле",IF(COUNTIF(Каналы!$A$5:$A$10,I108)=0,"неизвестный канал",IF(IF(ROW()&gt;2,AND(ISNUMBER(A107),A108&lt;A107),FALSE),"нарушен порядок дат","")))))</f>
        <v/>
      </c>
      <c r="L108">
        <f>IF(K108="",0,1)</f>
        <v>0</v>
      </c>
    </row>
    <row r="109" spans="1:12">
      <c r="A109" s="2"/>
      <c r="B109" s="3"/>
      <c r="C109" s="3"/>
      <c r="D109" s="3"/>
      <c r="E109" s="3"/>
      <c r="F109" s="5"/>
      <c r="G109" s="3"/>
      <c r="H109">
        <f>IF(AND(ISNUMBER(A109),A109&gt;=Вводные!$B$3,A109&lt;=Вводные!$B$4,D109="да",E109="нет",COUNTIFS(B$2:B109,B109,D$2:D109,"да")=1),1,0)</f>
        <v>0</v>
      </c>
      <c r="I109">
        <f>IF(A109="","",IF(C109="","Не указан",C109))</f>
        <v/>
      </c>
      <c r="J109">
        <f>IF(AND(H109=1,G109="да"),1,0)</f>
        <v>0</v>
      </c>
      <c r="K109">
        <f>IF(A109="","",IF(NOT(ISNUMBER(A109)),"дата не распознана",IF(OR(B109="",AND(D109&lt;&gt;"да",D109&lt;&gt;"нет"),AND(E109&lt;&gt;"да",E109&lt;&gt;"нет"),AND(D109="да",G109&lt;&gt;"да",G109&lt;&gt;"нет")),"пустое поле",IF(COUNTIF(Каналы!$A$5:$A$10,I109)=0,"неизвестный канал",IF(IF(ROW()&gt;2,AND(ISNUMBER(A108),A109&lt;A108),FALSE),"нарушен порядок дат","")))))</f>
        <v/>
      </c>
      <c r="L109">
        <f>IF(K109="",0,1)</f>
        <v>0</v>
      </c>
    </row>
    <row r="110" spans="1:12">
      <c r="A110" s="2"/>
      <c r="B110" s="3"/>
      <c r="C110" s="3"/>
      <c r="D110" s="3"/>
      <c r="E110" s="3"/>
      <c r="F110" s="5"/>
      <c r="G110" s="3"/>
      <c r="H110">
        <f>IF(AND(ISNUMBER(A110),A110&gt;=Вводные!$B$3,A110&lt;=Вводные!$B$4,D110="да",E110="нет",COUNTIFS(B$2:B110,B110,D$2:D110,"да")=1),1,0)</f>
        <v>0</v>
      </c>
      <c r="I110">
        <f>IF(A110="","",IF(C110="","Не указан",C110))</f>
        <v/>
      </c>
      <c r="J110">
        <f>IF(AND(H110=1,G110="да"),1,0)</f>
        <v>0</v>
      </c>
      <c r="K110">
        <f>IF(A110="","",IF(NOT(ISNUMBER(A110)),"дата не распознана",IF(OR(B110="",AND(D110&lt;&gt;"да",D110&lt;&gt;"нет"),AND(E110&lt;&gt;"да",E110&lt;&gt;"нет"),AND(D110="да",G110&lt;&gt;"да",G110&lt;&gt;"нет")),"пустое поле",IF(COUNTIF(Каналы!$A$5:$A$10,I110)=0,"неизвестный канал",IF(IF(ROW()&gt;2,AND(ISNUMBER(A109),A110&lt;A109),FALSE),"нарушен порядок дат","")))))</f>
        <v/>
      </c>
      <c r="L110">
        <f>IF(K110="",0,1)</f>
        <v>0</v>
      </c>
    </row>
    <row r="111" spans="1:12">
      <c r="A111" s="2"/>
      <c r="B111" s="3"/>
      <c r="C111" s="3"/>
      <c r="D111" s="3"/>
      <c r="E111" s="3"/>
      <c r="F111" s="5"/>
      <c r="G111" s="3"/>
      <c r="H111">
        <f>IF(AND(ISNUMBER(A111),A111&gt;=Вводные!$B$3,A111&lt;=Вводные!$B$4,D111="да",E111="нет",COUNTIFS(B$2:B111,B111,D$2:D111,"да")=1),1,0)</f>
        <v>0</v>
      </c>
      <c r="I111">
        <f>IF(A111="","",IF(C111="","Не указан",C111))</f>
        <v/>
      </c>
      <c r="J111">
        <f>IF(AND(H111=1,G111="да"),1,0)</f>
        <v>0</v>
      </c>
      <c r="K111">
        <f>IF(A111="","",IF(NOT(ISNUMBER(A111)),"дата не распознана",IF(OR(B111="",AND(D111&lt;&gt;"да",D111&lt;&gt;"нет"),AND(E111&lt;&gt;"да",E111&lt;&gt;"нет"),AND(D111="да",G111&lt;&gt;"да",G111&lt;&gt;"нет")),"пустое поле",IF(COUNTIF(Каналы!$A$5:$A$10,I111)=0,"неизвестный канал",IF(IF(ROW()&gt;2,AND(ISNUMBER(A110),A111&lt;A110),FALSE),"нарушен порядок дат","")))))</f>
        <v/>
      </c>
      <c r="L111">
        <f>IF(K111="",0,1)</f>
        <v>0</v>
      </c>
    </row>
    <row r="112" spans="1:12">
      <c r="A112" s="2"/>
      <c r="B112" s="3"/>
      <c r="C112" s="3"/>
      <c r="D112" s="3"/>
      <c r="E112" s="3"/>
      <c r="F112" s="5"/>
      <c r="G112" s="3"/>
      <c r="H112">
        <f>IF(AND(ISNUMBER(A112),A112&gt;=Вводные!$B$3,A112&lt;=Вводные!$B$4,D112="да",E112="нет",COUNTIFS(B$2:B112,B112,D$2:D112,"да")=1),1,0)</f>
        <v>0</v>
      </c>
      <c r="I112">
        <f>IF(A112="","",IF(C112="","Не указан",C112))</f>
        <v/>
      </c>
      <c r="J112">
        <f>IF(AND(H112=1,G112="да"),1,0)</f>
        <v>0</v>
      </c>
      <c r="K112">
        <f>IF(A112="","",IF(NOT(ISNUMBER(A112)),"дата не распознана",IF(OR(B112="",AND(D112&lt;&gt;"да",D112&lt;&gt;"нет"),AND(E112&lt;&gt;"да",E112&lt;&gt;"нет"),AND(D112="да",G112&lt;&gt;"да",G112&lt;&gt;"нет")),"пустое поле",IF(COUNTIF(Каналы!$A$5:$A$10,I112)=0,"неизвестный канал",IF(IF(ROW()&gt;2,AND(ISNUMBER(A111),A112&lt;A111),FALSE),"нарушен порядок дат","")))))</f>
        <v/>
      </c>
      <c r="L112">
        <f>IF(K112="",0,1)</f>
        <v>0</v>
      </c>
    </row>
    <row r="113" spans="1:12">
      <c r="A113" s="2"/>
      <c r="B113" s="3"/>
      <c r="C113" s="3"/>
      <c r="D113" s="3"/>
      <c r="E113" s="3"/>
      <c r="F113" s="5"/>
      <c r="G113" s="3"/>
      <c r="H113">
        <f>IF(AND(ISNUMBER(A113),A113&gt;=Вводные!$B$3,A113&lt;=Вводные!$B$4,D113="да",E113="нет",COUNTIFS(B$2:B113,B113,D$2:D113,"да")=1),1,0)</f>
        <v>0</v>
      </c>
      <c r="I113">
        <f>IF(A113="","",IF(C113="","Не указан",C113))</f>
        <v/>
      </c>
      <c r="J113">
        <f>IF(AND(H113=1,G113="да"),1,0)</f>
        <v>0</v>
      </c>
      <c r="K113">
        <f>IF(A113="","",IF(NOT(ISNUMBER(A113)),"дата не распознана",IF(OR(B113="",AND(D113&lt;&gt;"да",D113&lt;&gt;"нет"),AND(E113&lt;&gt;"да",E113&lt;&gt;"нет"),AND(D113="да",G113&lt;&gt;"да",G113&lt;&gt;"нет")),"пустое поле",IF(COUNTIF(Каналы!$A$5:$A$10,I113)=0,"неизвестный канал",IF(IF(ROW()&gt;2,AND(ISNUMBER(A112),A113&lt;A112),FALSE),"нарушен порядок дат","")))))</f>
        <v/>
      </c>
      <c r="L113">
        <f>IF(K113="",0,1)</f>
        <v>0</v>
      </c>
    </row>
    <row r="114" spans="1:12">
      <c r="A114" s="2"/>
      <c r="B114" s="3"/>
      <c r="C114" s="3"/>
      <c r="D114" s="3"/>
      <c r="E114" s="3"/>
      <c r="F114" s="5"/>
      <c r="G114" s="3"/>
      <c r="H114">
        <f>IF(AND(ISNUMBER(A114),A114&gt;=Вводные!$B$3,A114&lt;=Вводные!$B$4,D114="да",E114="нет",COUNTIFS(B$2:B114,B114,D$2:D114,"да")=1),1,0)</f>
        <v>0</v>
      </c>
      <c r="I114">
        <f>IF(A114="","",IF(C114="","Не указан",C114))</f>
        <v/>
      </c>
      <c r="J114">
        <f>IF(AND(H114=1,G114="да"),1,0)</f>
        <v>0</v>
      </c>
      <c r="K114">
        <f>IF(A114="","",IF(NOT(ISNUMBER(A114)),"дата не распознана",IF(OR(B114="",AND(D114&lt;&gt;"да",D114&lt;&gt;"нет"),AND(E114&lt;&gt;"да",E114&lt;&gt;"нет"),AND(D114="да",G114&lt;&gt;"да",G114&lt;&gt;"нет")),"пустое поле",IF(COUNTIF(Каналы!$A$5:$A$10,I114)=0,"неизвестный канал",IF(IF(ROW()&gt;2,AND(ISNUMBER(A113),A114&lt;A113),FALSE),"нарушен порядок дат","")))))</f>
        <v/>
      </c>
      <c r="L114">
        <f>IF(K114="",0,1)</f>
        <v>0</v>
      </c>
    </row>
    <row r="115" spans="1:12">
      <c r="A115" s="2"/>
      <c r="B115" s="3"/>
      <c r="C115" s="3"/>
      <c r="D115" s="3"/>
      <c r="E115" s="3"/>
      <c r="F115" s="5"/>
      <c r="G115" s="3"/>
      <c r="H115">
        <f>IF(AND(ISNUMBER(A115),A115&gt;=Вводные!$B$3,A115&lt;=Вводные!$B$4,D115="да",E115="нет",COUNTIFS(B$2:B115,B115,D$2:D115,"да")=1),1,0)</f>
        <v>0</v>
      </c>
      <c r="I115">
        <f>IF(A115="","",IF(C115="","Не указан",C115))</f>
        <v/>
      </c>
      <c r="J115">
        <f>IF(AND(H115=1,G115="да"),1,0)</f>
        <v>0</v>
      </c>
      <c r="K115">
        <f>IF(A115="","",IF(NOT(ISNUMBER(A115)),"дата не распознана",IF(OR(B115="",AND(D115&lt;&gt;"да",D115&lt;&gt;"нет"),AND(E115&lt;&gt;"да",E115&lt;&gt;"нет"),AND(D115="да",G115&lt;&gt;"да",G115&lt;&gt;"нет")),"пустое поле",IF(COUNTIF(Каналы!$A$5:$A$10,I115)=0,"неизвестный канал",IF(IF(ROW()&gt;2,AND(ISNUMBER(A114),A115&lt;A114),FALSE),"нарушен порядок дат","")))))</f>
        <v/>
      </c>
      <c r="L115">
        <f>IF(K115="",0,1)</f>
        <v>0</v>
      </c>
    </row>
    <row r="116" spans="1:12">
      <c r="A116" s="2"/>
      <c r="B116" s="3"/>
      <c r="C116" s="3"/>
      <c r="D116" s="3"/>
      <c r="E116" s="3"/>
      <c r="F116" s="5"/>
      <c r="G116" s="3"/>
      <c r="H116">
        <f>IF(AND(ISNUMBER(A116),A116&gt;=Вводные!$B$3,A116&lt;=Вводные!$B$4,D116="да",E116="нет",COUNTIFS(B$2:B116,B116,D$2:D116,"да")=1),1,0)</f>
        <v>0</v>
      </c>
      <c r="I116">
        <f>IF(A116="","",IF(C116="","Не указан",C116))</f>
        <v/>
      </c>
      <c r="J116">
        <f>IF(AND(H116=1,G116="да"),1,0)</f>
        <v>0</v>
      </c>
      <c r="K116">
        <f>IF(A116="","",IF(NOT(ISNUMBER(A116)),"дата не распознана",IF(OR(B116="",AND(D116&lt;&gt;"да",D116&lt;&gt;"нет"),AND(E116&lt;&gt;"да",E116&lt;&gt;"нет"),AND(D116="да",G116&lt;&gt;"да",G116&lt;&gt;"нет")),"пустое поле",IF(COUNTIF(Каналы!$A$5:$A$10,I116)=0,"неизвестный канал",IF(IF(ROW()&gt;2,AND(ISNUMBER(A115),A116&lt;A115),FALSE),"нарушен порядок дат","")))))</f>
        <v/>
      </c>
      <c r="L116">
        <f>IF(K116="",0,1)</f>
        <v>0</v>
      </c>
    </row>
    <row r="117" spans="1:12">
      <c r="A117" s="2"/>
      <c r="B117" s="3"/>
      <c r="C117" s="3"/>
      <c r="D117" s="3"/>
      <c r="E117" s="3"/>
      <c r="F117" s="5"/>
      <c r="G117" s="3"/>
      <c r="H117">
        <f>IF(AND(ISNUMBER(A117),A117&gt;=Вводные!$B$3,A117&lt;=Вводные!$B$4,D117="да",E117="нет",COUNTIFS(B$2:B117,B117,D$2:D117,"да")=1),1,0)</f>
        <v>0</v>
      </c>
      <c r="I117">
        <f>IF(A117="","",IF(C117="","Не указан",C117))</f>
        <v/>
      </c>
      <c r="J117">
        <f>IF(AND(H117=1,G117="да"),1,0)</f>
        <v>0</v>
      </c>
      <c r="K117">
        <f>IF(A117="","",IF(NOT(ISNUMBER(A117)),"дата не распознана",IF(OR(B117="",AND(D117&lt;&gt;"да",D117&lt;&gt;"нет"),AND(E117&lt;&gt;"да",E117&lt;&gt;"нет"),AND(D117="да",G117&lt;&gt;"да",G117&lt;&gt;"нет")),"пустое поле",IF(COUNTIF(Каналы!$A$5:$A$10,I117)=0,"неизвестный канал",IF(IF(ROW()&gt;2,AND(ISNUMBER(A116),A117&lt;A116),FALSE),"нарушен порядок дат","")))))</f>
        <v/>
      </c>
      <c r="L117">
        <f>IF(K117="",0,1)</f>
        <v>0</v>
      </c>
    </row>
    <row r="118" spans="1:12">
      <c r="A118" s="2"/>
      <c r="B118" s="3"/>
      <c r="C118" s="3"/>
      <c r="D118" s="3"/>
      <c r="E118" s="3"/>
      <c r="F118" s="5"/>
      <c r="G118" s="3"/>
      <c r="H118">
        <f>IF(AND(ISNUMBER(A118),A118&gt;=Вводные!$B$3,A118&lt;=Вводные!$B$4,D118="да",E118="нет",COUNTIFS(B$2:B118,B118,D$2:D118,"да")=1),1,0)</f>
        <v>0</v>
      </c>
      <c r="I118">
        <f>IF(A118="","",IF(C118="","Не указан",C118))</f>
        <v/>
      </c>
      <c r="J118">
        <f>IF(AND(H118=1,G118="да"),1,0)</f>
        <v>0</v>
      </c>
      <c r="K118">
        <f>IF(A118="","",IF(NOT(ISNUMBER(A118)),"дата не распознана",IF(OR(B118="",AND(D118&lt;&gt;"да",D118&lt;&gt;"нет"),AND(E118&lt;&gt;"да",E118&lt;&gt;"нет"),AND(D118="да",G118&lt;&gt;"да",G118&lt;&gt;"нет")),"пустое поле",IF(COUNTIF(Каналы!$A$5:$A$10,I118)=0,"неизвестный канал",IF(IF(ROW()&gt;2,AND(ISNUMBER(A117),A118&lt;A117),FALSE),"нарушен порядок дат","")))))</f>
        <v/>
      </c>
      <c r="L118">
        <f>IF(K118="",0,1)</f>
        <v>0</v>
      </c>
    </row>
    <row r="119" spans="1:12">
      <c r="A119" s="2"/>
      <c r="B119" s="3"/>
      <c r="C119" s="3"/>
      <c r="D119" s="3"/>
      <c r="E119" s="3"/>
      <c r="F119" s="5"/>
      <c r="G119" s="3"/>
      <c r="H119">
        <f>IF(AND(ISNUMBER(A119),A119&gt;=Вводные!$B$3,A119&lt;=Вводные!$B$4,D119="да",E119="нет",COUNTIFS(B$2:B119,B119,D$2:D119,"да")=1),1,0)</f>
        <v>0</v>
      </c>
      <c r="I119">
        <f>IF(A119="","",IF(C119="","Не указан",C119))</f>
        <v/>
      </c>
      <c r="J119">
        <f>IF(AND(H119=1,G119="да"),1,0)</f>
        <v>0</v>
      </c>
      <c r="K119">
        <f>IF(A119="","",IF(NOT(ISNUMBER(A119)),"дата не распознана",IF(OR(B119="",AND(D119&lt;&gt;"да",D119&lt;&gt;"нет"),AND(E119&lt;&gt;"да",E119&lt;&gt;"нет"),AND(D119="да",G119&lt;&gt;"да",G119&lt;&gt;"нет")),"пустое поле",IF(COUNTIF(Каналы!$A$5:$A$10,I119)=0,"неизвестный канал",IF(IF(ROW()&gt;2,AND(ISNUMBER(A118),A119&lt;A118),FALSE),"нарушен порядок дат","")))))</f>
        <v/>
      </c>
      <c r="L119">
        <f>IF(K119="",0,1)</f>
        <v>0</v>
      </c>
    </row>
    <row r="120" spans="1:12">
      <c r="A120" s="2"/>
      <c r="B120" s="3"/>
      <c r="C120" s="3"/>
      <c r="D120" s="3"/>
      <c r="E120" s="3"/>
      <c r="F120" s="5"/>
      <c r="G120" s="3"/>
      <c r="H120">
        <f>IF(AND(ISNUMBER(A120),A120&gt;=Вводные!$B$3,A120&lt;=Вводные!$B$4,D120="да",E120="нет",COUNTIFS(B$2:B120,B120,D$2:D120,"да")=1),1,0)</f>
        <v>0</v>
      </c>
      <c r="I120">
        <f>IF(A120="","",IF(C120="","Не указан",C120))</f>
        <v/>
      </c>
      <c r="J120">
        <f>IF(AND(H120=1,G120="да"),1,0)</f>
        <v>0</v>
      </c>
      <c r="K120">
        <f>IF(A120="","",IF(NOT(ISNUMBER(A120)),"дата не распознана",IF(OR(B120="",AND(D120&lt;&gt;"да",D120&lt;&gt;"нет"),AND(E120&lt;&gt;"да",E120&lt;&gt;"нет"),AND(D120="да",G120&lt;&gt;"да",G120&lt;&gt;"нет")),"пустое поле",IF(COUNTIF(Каналы!$A$5:$A$10,I120)=0,"неизвестный канал",IF(IF(ROW()&gt;2,AND(ISNUMBER(A119),A120&lt;A119),FALSE),"нарушен порядок дат","")))))</f>
        <v/>
      </c>
      <c r="L120">
        <f>IF(K120="",0,1)</f>
        <v>0</v>
      </c>
    </row>
    <row r="121" spans="1:12">
      <c r="A121" s="2"/>
      <c r="B121" s="3"/>
      <c r="C121" s="3"/>
      <c r="D121" s="3"/>
      <c r="E121" s="3"/>
      <c r="F121" s="5"/>
      <c r="G121" s="3"/>
      <c r="H121">
        <f>IF(AND(ISNUMBER(A121),A121&gt;=Вводные!$B$3,A121&lt;=Вводные!$B$4,D121="да",E121="нет",COUNTIFS(B$2:B121,B121,D$2:D121,"да")=1),1,0)</f>
        <v>0</v>
      </c>
      <c r="I121">
        <f>IF(A121="","",IF(C121="","Не указан",C121))</f>
        <v/>
      </c>
      <c r="J121">
        <f>IF(AND(H121=1,G121="да"),1,0)</f>
        <v>0</v>
      </c>
      <c r="K121">
        <f>IF(A121="","",IF(NOT(ISNUMBER(A121)),"дата не распознана",IF(OR(B121="",AND(D121&lt;&gt;"да",D121&lt;&gt;"нет"),AND(E121&lt;&gt;"да",E121&lt;&gt;"нет"),AND(D121="да",G121&lt;&gt;"да",G121&lt;&gt;"нет")),"пустое поле",IF(COUNTIF(Каналы!$A$5:$A$10,I121)=0,"неизвестный канал",IF(IF(ROW()&gt;2,AND(ISNUMBER(A120),A121&lt;A120),FALSE),"нарушен порядок дат","")))))</f>
        <v/>
      </c>
      <c r="L121">
        <f>IF(K121="",0,1)</f>
        <v>0</v>
      </c>
    </row>
    <row r="122" spans="1:12">
      <c r="A122" s="2"/>
      <c r="B122" s="3"/>
      <c r="C122" s="3"/>
      <c r="D122" s="3"/>
      <c r="E122" s="3"/>
      <c r="F122" s="5"/>
      <c r="G122" s="3"/>
      <c r="H122">
        <f>IF(AND(ISNUMBER(A122),A122&gt;=Вводные!$B$3,A122&lt;=Вводные!$B$4,D122="да",E122="нет",COUNTIFS(B$2:B122,B122,D$2:D122,"да")=1),1,0)</f>
        <v>0</v>
      </c>
      <c r="I122">
        <f>IF(A122="","",IF(C122="","Не указан",C122))</f>
        <v/>
      </c>
      <c r="J122">
        <f>IF(AND(H122=1,G122="да"),1,0)</f>
        <v>0</v>
      </c>
      <c r="K122">
        <f>IF(A122="","",IF(NOT(ISNUMBER(A122)),"дата не распознана",IF(OR(B122="",AND(D122&lt;&gt;"да",D122&lt;&gt;"нет"),AND(E122&lt;&gt;"да",E122&lt;&gt;"нет"),AND(D122="да",G122&lt;&gt;"да",G122&lt;&gt;"нет")),"пустое поле",IF(COUNTIF(Каналы!$A$5:$A$10,I122)=0,"неизвестный канал",IF(IF(ROW()&gt;2,AND(ISNUMBER(A121),A122&lt;A121),FALSE),"нарушен порядок дат","")))))</f>
        <v/>
      </c>
      <c r="L122">
        <f>IF(K122="",0,1)</f>
        <v>0</v>
      </c>
    </row>
    <row r="123" spans="1:12">
      <c r="A123" s="2"/>
      <c r="B123" s="3"/>
      <c r="C123" s="3"/>
      <c r="D123" s="3"/>
      <c r="E123" s="3"/>
      <c r="F123" s="5"/>
      <c r="G123" s="3"/>
      <c r="H123">
        <f>IF(AND(ISNUMBER(A123),A123&gt;=Вводные!$B$3,A123&lt;=Вводные!$B$4,D123="да",E123="нет",COUNTIFS(B$2:B123,B123,D$2:D123,"да")=1),1,0)</f>
        <v>0</v>
      </c>
      <c r="I123">
        <f>IF(A123="","",IF(C123="","Не указан",C123))</f>
        <v/>
      </c>
      <c r="J123">
        <f>IF(AND(H123=1,G123="да"),1,0)</f>
        <v>0</v>
      </c>
      <c r="K123">
        <f>IF(A123="","",IF(NOT(ISNUMBER(A123)),"дата не распознана",IF(OR(B123="",AND(D123&lt;&gt;"да",D123&lt;&gt;"нет"),AND(E123&lt;&gt;"да",E123&lt;&gt;"нет"),AND(D123="да",G123&lt;&gt;"да",G123&lt;&gt;"нет")),"пустое поле",IF(COUNTIF(Каналы!$A$5:$A$10,I123)=0,"неизвестный канал",IF(IF(ROW()&gt;2,AND(ISNUMBER(A122),A123&lt;A122),FALSE),"нарушен порядок дат","")))))</f>
        <v/>
      </c>
      <c r="L123">
        <f>IF(K123="",0,1)</f>
        <v>0</v>
      </c>
    </row>
    <row r="124" spans="1:12">
      <c r="A124" s="2"/>
      <c r="B124" s="3"/>
      <c r="C124" s="3"/>
      <c r="D124" s="3"/>
      <c r="E124" s="3"/>
      <c r="F124" s="5"/>
      <c r="G124" s="3"/>
      <c r="H124">
        <f>IF(AND(ISNUMBER(A124),A124&gt;=Вводные!$B$3,A124&lt;=Вводные!$B$4,D124="да",E124="нет",COUNTIFS(B$2:B124,B124,D$2:D124,"да")=1),1,0)</f>
        <v>0</v>
      </c>
      <c r="I124">
        <f>IF(A124="","",IF(C124="","Не указан",C124))</f>
        <v/>
      </c>
      <c r="J124">
        <f>IF(AND(H124=1,G124="да"),1,0)</f>
        <v>0</v>
      </c>
      <c r="K124">
        <f>IF(A124="","",IF(NOT(ISNUMBER(A124)),"дата не распознана",IF(OR(B124="",AND(D124&lt;&gt;"да",D124&lt;&gt;"нет"),AND(E124&lt;&gt;"да",E124&lt;&gt;"нет"),AND(D124="да",G124&lt;&gt;"да",G124&lt;&gt;"нет")),"пустое поле",IF(COUNTIF(Каналы!$A$5:$A$10,I124)=0,"неизвестный канал",IF(IF(ROW()&gt;2,AND(ISNUMBER(A123),A124&lt;A123),FALSE),"нарушен порядок дат","")))))</f>
        <v/>
      </c>
      <c r="L124">
        <f>IF(K124="",0,1)</f>
        <v>0</v>
      </c>
    </row>
    <row r="125" spans="1:12">
      <c r="A125" s="2"/>
      <c r="B125" s="3"/>
      <c r="C125" s="3"/>
      <c r="D125" s="3"/>
      <c r="E125" s="3"/>
      <c r="F125" s="5"/>
      <c r="G125" s="3"/>
      <c r="H125">
        <f>IF(AND(ISNUMBER(A125),A125&gt;=Вводные!$B$3,A125&lt;=Вводные!$B$4,D125="да",E125="нет",COUNTIFS(B$2:B125,B125,D$2:D125,"да")=1),1,0)</f>
        <v>0</v>
      </c>
      <c r="I125">
        <f>IF(A125="","",IF(C125="","Не указан",C125))</f>
        <v/>
      </c>
      <c r="J125">
        <f>IF(AND(H125=1,G125="да"),1,0)</f>
        <v>0</v>
      </c>
      <c r="K125">
        <f>IF(A125="","",IF(NOT(ISNUMBER(A125)),"дата не распознана",IF(OR(B125="",AND(D125&lt;&gt;"да",D125&lt;&gt;"нет"),AND(E125&lt;&gt;"да",E125&lt;&gt;"нет"),AND(D125="да",G125&lt;&gt;"да",G125&lt;&gt;"нет")),"пустое поле",IF(COUNTIF(Каналы!$A$5:$A$10,I125)=0,"неизвестный канал",IF(IF(ROW()&gt;2,AND(ISNUMBER(A124),A125&lt;A124),FALSE),"нарушен порядок дат","")))))</f>
        <v/>
      </c>
      <c r="L125">
        <f>IF(K125="",0,1)</f>
        <v>0</v>
      </c>
    </row>
    <row r="126" spans="1:12">
      <c r="A126" s="2"/>
      <c r="B126" s="3"/>
      <c r="C126" s="3"/>
      <c r="D126" s="3"/>
      <c r="E126" s="3"/>
      <c r="F126" s="5"/>
      <c r="G126" s="3"/>
      <c r="H126">
        <f>IF(AND(ISNUMBER(A126),A126&gt;=Вводные!$B$3,A126&lt;=Вводные!$B$4,D126="да",E126="нет",COUNTIFS(B$2:B126,B126,D$2:D126,"да")=1),1,0)</f>
        <v>0</v>
      </c>
      <c r="I126">
        <f>IF(A126="","",IF(C126="","Не указан",C126))</f>
        <v/>
      </c>
      <c r="J126">
        <f>IF(AND(H126=1,G126="да"),1,0)</f>
        <v>0</v>
      </c>
      <c r="K126">
        <f>IF(A126="","",IF(NOT(ISNUMBER(A126)),"дата не распознана",IF(OR(B126="",AND(D126&lt;&gt;"да",D126&lt;&gt;"нет"),AND(E126&lt;&gt;"да",E126&lt;&gt;"нет"),AND(D126="да",G126&lt;&gt;"да",G126&lt;&gt;"нет")),"пустое поле",IF(COUNTIF(Каналы!$A$5:$A$10,I126)=0,"неизвестный канал",IF(IF(ROW()&gt;2,AND(ISNUMBER(A125),A126&lt;A125),FALSE),"нарушен порядок дат","")))))</f>
        <v/>
      </c>
      <c r="L126">
        <f>IF(K126="",0,1)</f>
        <v>0</v>
      </c>
    </row>
    <row r="127" spans="1:12">
      <c r="A127" s="2"/>
      <c r="B127" s="3"/>
      <c r="C127" s="3"/>
      <c r="D127" s="3"/>
      <c r="E127" s="3"/>
      <c r="F127" s="5"/>
      <c r="G127" s="3"/>
      <c r="H127">
        <f>IF(AND(ISNUMBER(A127),A127&gt;=Вводные!$B$3,A127&lt;=Вводные!$B$4,D127="да",E127="нет",COUNTIFS(B$2:B127,B127,D$2:D127,"да")=1),1,0)</f>
        <v>0</v>
      </c>
      <c r="I127">
        <f>IF(A127="","",IF(C127="","Не указан",C127))</f>
        <v/>
      </c>
      <c r="J127">
        <f>IF(AND(H127=1,G127="да"),1,0)</f>
        <v>0</v>
      </c>
      <c r="K127">
        <f>IF(A127="","",IF(NOT(ISNUMBER(A127)),"дата не распознана",IF(OR(B127="",AND(D127&lt;&gt;"да",D127&lt;&gt;"нет"),AND(E127&lt;&gt;"да",E127&lt;&gt;"нет"),AND(D127="да",G127&lt;&gt;"да",G127&lt;&gt;"нет")),"пустое поле",IF(COUNTIF(Каналы!$A$5:$A$10,I127)=0,"неизвестный канал",IF(IF(ROW()&gt;2,AND(ISNUMBER(A126),A127&lt;A126),FALSE),"нарушен порядок дат","")))))</f>
        <v/>
      </c>
      <c r="L127">
        <f>IF(K127="",0,1)</f>
        <v>0</v>
      </c>
    </row>
    <row r="128" spans="1:12">
      <c r="A128" s="2"/>
      <c r="B128" s="3"/>
      <c r="C128" s="3"/>
      <c r="D128" s="3"/>
      <c r="E128" s="3"/>
      <c r="F128" s="5"/>
      <c r="G128" s="3"/>
      <c r="H128">
        <f>IF(AND(ISNUMBER(A128),A128&gt;=Вводные!$B$3,A128&lt;=Вводные!$B$4,D128="да",E128="нет",COUNTIFS(B$2:B128,B128,D$2:D128,"да")=1),1,0)</f>
        <v>0</v>
      </c>
      <c r="I128">
        <f>IF(A128="","",IF(C128="","Не указан",C128))</f>
        <v/>
      </c>
      <c r="J128">
        <f>IF(AND(H128=1,G128="да"),1,0)</f>
        <v>0</v>
      </c>
      <c r="K128">
        <f>IF(A128="","",IF(NOT(ISNUMBER(A128)),"дата не распознана",IF(OR(B128="",AND(D128&lt;&gt;"да",D128&lt;&gt;"нет"),AND(E128&lt;&gt;"да",E128&lt;&gt;"нет"),AND(D128="да",G128&lt;&gt;"да",G128&lt;&gt;"нет")),"пустое поле",IF(COUNTIF(Каналы!$A$5:$A$10,I128)=0,"неизвестный канал",IF(IF(ROW()&gt;2,AND(ISNUMBER(A127),A128&lt;A127),FALSE),"нарушен порядок дат","")))))</f>
        <v/>
      </c>
      <c r="L128">
        <f>IF(K128="",0,1)</f>
        <v>0</v>
      </c>
    </row>
    <row r="129" spans="1:12">
      <c r="A129" s="2"/>
      <c r="B129" s="3"/>
      <c r="C129" s="3"/>
      <c r="D129" s="3"/>
      <c r="E129" s="3"/>
      <c r="F129" s="5"/>
      <c r="G129" s="3"/>
      <c r="H129">
        <f>IF(AND(ISNUMBER(A129),A129&gt;=Вводные!$B$3,A129&lt;=Вводные!$B$4,D129="да",E129="нет",COUNTIFS(B$2:B129,B129,D$2:D129,"да")=1),1,0)</f>
        <v>0</v>
      </c>
      <c r="I129">
        <f>IF(A129="","",IF(C129="","Не указан",C129))</f>
        <v/>
      </c>
      <c r="J129">
        <f>IF(AND(H129=1,G129="да"),1,0)</f>
        <v>0</v>
      </c>
      <c r="K129">
        <f>IF(A129="","",IF(NOT(ISNUMBER(A129)),"дата не распознана",IF(OR(B129="",AND(D129&lt;&gt;"да",D129&lt;&gt;"нет"),AND(E129&lt;&gt;"да",E129&lt;&gt;"нет"),AND(D129="да",G129&lt;&gt;"да",G129&lt;&gt;"нет")),"пустое поле",IF(COUNTIF(Каналы!$A$5:$A$10,I129)=0,"неизвестный канал",IF(IF(ROW()&gt;2,AND(ISNUMBER(A128),A129&lt;A128),FALSE),"нарушен порядок дат","")))))</f>
        <v/>
      </c>
      <c r="L129">
        <f>IF(K129="",0,1)</f>
        <v>0</v>
      </c>
    </row>
    <row r="130" spans="1:12">
      <c r="A130" s="2"/>
      <c r="B130" s="3"/>
      <c r="C130" s="3"/>
      <c r="D130" s="3"/>
      <c r="E130" s="3"/>
      <c r="F130" s="5"/>
      <c r="G130" s="3"/>
      <c r="H130">
        <f>IF(AND(ISNUMBER(A130),A130&gt;=Вводные!$B$3,A130&lt;=Вводные!$B$4,D130="да",E130="нет",COUNTIFS(B$2:B130,B130,D$2:D130,"да")=1),1,0)</f>
        <v>0</v>
      </c>
      <c r="I130">
        <f>IF(A130="","",IF(C130="","Не указан",C130))</f>
        <v/>
      </c>
      <c r="J130">
        <f>IF(AND(H130=1,G130="да"),1,0)</f>
        <v>0</v>
      </c>
      <c r="K130">
        <f>IF(A130="","",IF(NOT(ISNUMBER(A130)),"дата не распознана",IF(OR(B130="",AND(D130&lt;&gt;"да",D130&lt;&gt;"нет"),AND(E130&lt;&gt;"да",E130&lt;&gt;"нет"),AND(D130="да",G130&lt;&gt;"да",G130&lt;&gt;"нет")),"пустое поле",IF(COUNTIF(Каналы!$A$5:$A$10,I130)=0,"неизвестный канал",IF(IF(ROW()&gt;2,AND(ISNUMBER(A129),A130&lt;A129),FALSE),"нарушен порядок дат","")))))</f>
        <v/>
      </c>
      <c r="L130">
        <f>IF(K130="",0,1)</f>
        <v>0</v>
      </c>
    </row>
    <row r="131" spans="1:12">
      <c r="A131" s="2"/>
      <c r="B131" s="3"/>
      <c r="C131" s="3"/>
      <c r="D131" s="3"/>
      <c r="E131" s="3"/>
      <c r="F131" s="5"/>
      <c r="G131" s="3"/>
      <c r="H131">
        <f>IF(AND(ISNUMBER(A131),A131&gt;=Вводные!$B$3,A131&lt;=Вводные!$B$4,D131="да",E131="нет",COUNTIFS(B$2:B131,B131,D$2:D131,"да")=1),1,0)</f>
        <v>0</v>
      </c>
      <c r="I131">
        <f>IF(A131="","",IF(C131="","Не указан",C131))</f>
        <v/>
      </c>
      <c r="J131">
        <f>IF(AND(H131=1,G131="да"),1,0)</f>
        <v>0</v>
      </c>
      <c r="K131">
        <f>IF(A131="","",IF(NOT(ISNUMBER(A131)),"дата не распознана",IF(OR(B131="",AND(D131&lt;&gt;"да",D131&lt;&gt;"нет"),AND(E131&lt;&gt;"да",E131&lt;&gt;"нет"),AND(D131="да",G131&lt;&gt;"да",G131&lt;&gt;"нет")),"пустое поле",IF(COUNTIF(Каналы!$A$5:$A$10,I131)=0,"неизвестный канал",IF(IF(ROW()&gt;2,AND(ISNUMBER(A130),A131&lt;A130),FALSE),"нарушен порядок дат","")))))</f>
        <v/>
      </c>
      <c r="L131">
        <f>IF(K131="",0,1)</f>
        <v>0</v>
      </c>
    </row>
    <row r="132" spans="1:12">
      <c r="A132" s="2"/>
      <c r="B132" s="3"/>
      <c r="C132" s="3"/>
      <c r="D132" s="3"/>
      <c r="E132" s="3"/>
      <c r="F132" s="5"/>
      <c r="G132" s="3"/>
      <c r="H132">
        <f>IF(AND(ISNUMBER(A132),A132&gt;=Вводные!$B$3,A132&lt;=Вводные!$B$4,D132="да",E132="нет",COUNTIFS(B$2:B132,B132,D$2:D132,"да")=1),1,0)</f>
        <v>0</v>
      </c>
      <c r="I132">
        <f>IF(A132="","",IF(C132="","Не указан",C132))</f>
        <v/>
      </c>
      <c r="J132">
        <f>IF(AND(H132=1,G132="да"),1,0)</f>
        <v>0</v>
      </c>
      <c r="K132">
        <f>IF(A132="","",IF(NOT(ISNUMBER(A132)),"дата не распознана",IF(OR(B132="",AND(D132&lt;&gt;"да",D132&lt;&gt;"нет"),AND(E132&lt;&gt;"да",E132&lt;&gt;"нет"),AND(D132="да",G132&lt;&gt;"да",G132&lt;&gt;"нет")),"пустое поле",IF(COUNTIF(Каналы!$A$5:$A$10,I132)=0,"неизвестный канал",IF(IF(ROW()&gt;2,AND(ISNUMBER(A131),A132&lt;A131),FALSE),"нарушен порядок дат","")))))</f>
        <v/>
      </c>
      <c r="L132">
        <f>IF(K132="",0,1)</f>
        <v>0</v>
      </c>
    </row>
    <row r="133" spans="1:12">
      <c r="A133" s="2"/>
      <c r="B133" s="3"/>
      <c r="C133" s="3"/>
      <c r="D133" s="3"/>
      <c r="E133" s="3"/>
      <c r="F133" s="5"/>
      <c r="G133" s="3"/>
      <c r="H133">
        <f>IF(AND(ISNUMBER(A133),A133&gt;=Вводные!$B$3,A133&lt;=Вводные!$B$4,D133="да",E133="нет",COUNTIFS(B$2:B133,B133,D$2:D133,"да")=1),1,0)</f>
        <v>0</v>
      </c>
      <c r="I133">
        <f>IF(A133="","",IF(C133="","Не указан",C133))</f>
        <v/>
      </c>
      <c r="J133">
        <f>IF(AND(H133=1,G133="да"),1,0)</f>
        <v>0</v>
      </c>
      <c r="K133">
        <f>IF(A133="","",IF(NOT(ISNUMBER(A133)),"дата не распознана",IF(OR(B133="",AND(D133&lt;&gt;"да",D133&lt;&gt;"нет"),AND(E133&lt;&gt;"да",E133&lt;&gt;"нет"),AND(D133="да",G133&lt;&gt;"да",G133&lt;&gt;"нет")),"пустое поле",IF(COUNTIF(Каналы!$A$5:$A$10,I133)=0,"неизвестный канал",IF(IF(ROW()&gt;2,AND(ISNUMBER(A132),A133&lt;A132),FALSE),"нарушен порядок дат","")))))</f>
        <v/>
      </c>
      <c r="L133">
        <f>IF(K133="",0,1)</f>
        <v>0</v>
      </c>
    </row>
    <row r="134" spans="1:12">
      <c r="A134" s="2"/>
      <c r="B134" s="3"/>
      <c r="C134" s="3"/>
      <c r="D134" s="3"/>
      <c r="E134" s="3"/>
      <c r="F134" s="5"/>
      <c r="G134" s="3"/>
      <c r="H134">
        <f>IF(AND(ISNUMBER(A134),A134&gt;=Вводные!$B$3,A134&lt;=Вводные!$B$4,D134="да",E134="нет",COUNTIFS(B$2:B134,B134,D$2:D134,"да")=1),1,0)</f>
        <v>0</v>
      </c>
      <c r="I134">
        <f>IF(A134="","",IF(C134="","Не указан",C134))</f>
        <v/>
      </c>
      <c r="J134">
        <f>IF(AND(H134=1,G134="да"),1,0)</f>
        <v>0</v>
      </c>
      <c r="K134">
        <f>IF(A134="","",IF(NOT(ISNUMBER(A134)),"дата не распознана",IF(OR(B134="",AND(D134&lt;&gt;"да",D134&lt;&gt;"нет"),AND(E134&lt;&gt;"да",E134&lt;&gt;"нет"),AND(D134="да",G134&lt;&gt;"да",G134&lt;&gt;"нет")),"пустое поле",IF(COUNTIF(Каналы!$A$5:$A$10,I134)=0,"неизвестный канал",IF(IF(ROW()&gt;2,AND(ISNUMBER(A133),A134&lt;A133),FALSE),"нарушен порядок дат","")))))</f>
        <v/>
      </c>
      <c r="L134">
        <f>IF(K134="",0,1)</f>
        <v>0</v>
      </c>
    </row>
    <row r="135" spans="1:12">
      <c r="A135" s="2"/>
      <c r="B135" s="3"/>
      <c r="C135" s="3"/>
      <c r="D135" s="3"/>
      <c r="E135" s="3"/>
      <c r="F135" s="5"/>
      <c r="G135" s="3"/>
      <c r="H135">
        <f>IF(AND(ISNUMBER(A135),A135&gt;=Вводные!$B$3,A135&lt;=Вводные!$B$4,D135="да",E135="нет",COUNTIFS(B$2:B135,B135,D$2:D135,"да")=1),1,0)</f>
        <v>0</v>
      </c>
      <c r="I135">
        <f>IF(A135="","",IF(C135="","Не указан",C135))</f>
        <v/>
      </c>
      <c r="J135">
        <f>IF(AND(H135=1,G135="да"),1,0)</f>
        <v>0</v>
      </c>
      <c r="K135">
        <f>IF(A135="","",IF(NOT(ISNUMBER(A135)),"дата не распознана",IF(OR(B135="",AND(D135&lt;&gt;"да",D135&lt;&gt;"нет"),AND(E135&lt;&gt;"да",E135&lt;&gt;"нет"),AND(D135="да",G135&lt;&gt;"да",G135&lt;&gt;"нет")),"пустое поле",IF(COUNTIF(Каналы!$A$5:$A$10,I135)=0,"неизвестный канал",IF(IF(ROW()&gt;2,AND(ISNUMBER(A134),A135&lt;A134),FALSE),"нарушен порядок дат","")))))</f>
        <v/>
      </c>
      <c r="L135">
        <f>IF(K135="",0,1)</f>
        <v>0</v>
      </c>
    </row>
    <row r="136" spans="1:12">
      <c r="A136" s="2"/>
      <c r="B136" s="3"/>
      <c r="C136" s="3"/>
      <c r="D136" s="3"/>
      <c r="E136" s="3"/>
      <c r="F136" s="5"/>
      <c r="G136" s="3"/>
      <c r="H136">
        <f>IF(AND(ISNUMBER(A136),A136&gt;=Вводные!$B$3,A136&lt;=Вводные!$B$4,D136="да",E136="нет",COUNTIFS(B$2:B136,B136,D$2:D136,"да")=1),1,0)</f>
        <v>0</v>
      </c>
      <c r="I136">
        <f>IF(A136="","",IF(C136="","Не указан",C136))</f>
        <v/>
      </c>
      <c r="J136">
        <f>IF(AND(H136=1,G136="да"),1,0)</f>
        <v>0</v>
      </c>
      <c r="K136">
        <f>IF(A136="","",IF(NOT(ISNUMBER(A136)),"дата не распознана",IF(OR(B136="",AND(D136&lt;&gt;"да",D136&lt;&gt;"нет"),AND(E136&lt;&gt;"да",E136&lt;&gt;"нет"),AND(D136="да",G136&lt;&gt;"да",G136&lt;&gt;"нет")),"пустое поле",IF(COUNTIF(Каналы!$A$5:$A$10,I136)=0,"неизвестный канал",IF(IF(ROW()&gt;2,AND(ISNUMBER(A135),A136&lt;A135),FALSE),"нарушен порядок дат","")))))</f>
        <v/>
      </c>
      <c r="L136">
        <f>IF(K136="",0,1)</f>
        <v>0</v>
      </c>
    </row>
    <row r="137" spans="1:12">
      <c r="A137" s="2"/>
      <c r="B137" s="3"/>
      <c r="C137" s="3"/>
      <c r="D137" s="3"/>
      <c r="E137" s="3"/>
      <c r="F137" s="5"/>
      <c r="G137" s="3"/>
      <c r="H137">
        <f>IF(AND(ISNUMBER(A137),A137&gt;=Вводные!$B$3,A137&lt;=Вводные!$B$4,D137="да",E137="нет",COUNTIFS(B$2:B137,B137,D$2:D137,"да")=1),1,0)</f>
        <v>0</v>
      </c>
      <c r="I137">
        <f>IF(A137="","",IF(C137="","Не указан",C137))</f>
        <v/>
      </c>
      <c r="J137">
        <f>IF(AND(H137=1,G137="да"),1,0)</f>
        <v>0</v>
      </c>
      <c r="K137">
        <f>IF(A137="","",IF(NOT(ISNUMBER(A137)),"дата не распознана",IF(OR(B137="",AND(D137&lt;&gt;"да",D137&lt;&gt;"нет"),AND(E137&lt;&gt;"да",E137&lt;&gt;"нет"),AND(D137="да",G137&lt;&gt;"да",G137&lt;&gt;"нет")),"пустое поле",IF(COUNTIF(Каналы!$A$5:$A$10,I137)=0,"неизвестный канал",IF(IF(ROW()&gt;2,AND(ISNUMBER(A136),A137&lt;A136),FALSE),"нарушен порядок дат","")))))</f>
        <v/>
      </c>
      <c r="L137">
        <f>IF(K137="",0,1)</f>
        <v>0</v>
      </c>
    </row>
    <row r="138" spans="1:12">
      <c r="A138" s="2"/>
      <c r="B138" s="3"/>
      <c r="C138" s="3"/>
      <c r="D138" s="3"/>
      <c r="E138" s="3"/>
      <c r="F138" s="5"/>
      <c r="G138" s="3"/>
      <c r="H138">
        <f>IF(AND(ISNUMBER(A138),A138&gt;=Вводные!$B$3,A138&lt;=Вводные!$B$4,D138="да",E138="нет",COUNTIFS(B$2:B138,B138,D$2:D138,"да")=1),1,0)</f>
        <v>0</v>
      </c>
      <c r="I138">
        <f>IF(A138="","",IF(C138="","Не указан",C138))</f>
        <v/>
      </c>
      <c r="J138">
        <f>IF(AND(H138=1,G138="да"),1,0)</f>
        <v>0</v>
      </c>
      <c r="K138">
        <f>IF(A138="","",IF(NOT(ISNUMBER(A138)),"дата не распознана",IF(OR(B138="",AND(D138&lt;&gt;"да",D138&lt;&gt;"нет"),AND(E138&lt;&gt;"да",E138&lt;&gt;"нет"),AND(D138="да",G138&lt;&gt;"да",G138&lt;&gt;"нет")),"пустое поле",IF(COUNTIF(Каналы!$A$5:$A$10,I138)=0,"неизвестный канал",IF(IF(ROW()&gt;2,AND(ISNUMBER(A137),A138&lt;A137),FALSE),"нарушен порядок дат","")))))</f>
        <v/>
      </c>
      <c r="L138">
        <f>IF(K138="",0,1)</f>
        <v>0</v>
      </c>
    </row>
    <row r="139" spans="1:12">
      <c r="A139" s="2"/>
      <c r="B139" s="3"/>
      <c r="C139" s="3"/>
      <c r="D139" s="3"/>
      <c r="E139" s="3"/>
      <c r="F139" s="5"/>
      <c r="G139" s="3"/>
      <c r="H139">
        <f>IF(AND(ISNUMBER(A139),A139&gt;=Вводные!$B$3,A139&lt;=Вводные!$B$4,D139="да",E139="нет",COUNTIFS(B$2:B139,B139,D$2:D139,"да")=1),1,0)</f>
        <v>0</v>
      </c>
      <c r="I139">
        <f>IF(A139="","",IF(C139="","Не указан",C139))</f>
        <v/>
      </c>
      <c r="J139">
        <f>IF(AND(H139=1,G139="да"),1,0)</f>
        <v>0</v>
      </c>
      <c r="K139">
        <f>IF(A139="","",IF(NOT(ISNUMBER(A139)),"дата не распознана",IF(OR(B139="",AND(D139&lt;&gt;"да",D139&lt;&gt;"нет"),AND(E139&lt;&gt;"да",E139&lt;&gt;"нет"),AND(D139="да",G139&lt;&gt;"да",G139&lt;&gt;"нет")),"пустое поле",IF(COUNTIF(Каналы!$A$5:$A$10,I139)=0,"неизвестный канал",IF(IF(ROW()&gt;2,AND(ISNUMBER(A138),A139&lt;A138),FALSE),"нарушен порядок дат","")))))</f>
        <v/>
      </c>
      <c r="L139">
        <f>IF(K139="",0,1)</f>
        <v>0</v>
      </c>
    </row>
    <row r="140" spans="1:12">
      <c r="A140" s="2"/>
      <c r="B140" s="3"/>
      <c r="C140" s="3"/>
      <c r="D140" s="3"/>
      <c r="E140" s="3"/>
      <c r="F140" s="5"/>
      <c r="G140" s="3"/>
      <c r="H140">
        <f>IF(AND(ISNUMBER(A140),A140&gt;=Вводные!$B$3,A140&lt;=Вводные!$B$4,D140="да",E140="нет",COUNTIFS(B$2:B140,B140,D$2:D140,"да")=1),1,0)</f>
        <v>0</v>
      </c>
      <c r="I140">
        <f>IF(A140="","",IF(C140="","Не указан",C140))</f>
        <v/>
      </c>
      <c r="J140">
        <f>IF(AND(H140=1,G140="да"),1,0)</f>
        <v>0</v>
      </c>
      <c r="K140">
        <f>IF(A140="","",IF(NOT(ISNUMBER(A140)),"дата не распознана",IF(OR(B140="",AND(D140&lt;&gt;"да",D140&lt;&gt;"нет"),AND(E140&lt;&gt;"да",E140&lt;&gt;"нет"),AND(D140="да",G140&lt;&gt;"да",G140&lt;&gt;"нет")),"пустое поле",IF(COUNTIF(Каналы!$A$5:$A$10,I140)=0,"неизвестный канал",IF(IF(ROW()&gt;2,AND(ISNUMBER(A139),A140&lt;A139),FALSE),"нарушен порядок дат","")))))</f>
        <v/>
      </c>
      <c r="L140">
        <f>IF(K140="",0,1)</f>
        <v>0</v>
      </c>
    </row>
    <row r="141" spans="1:12">
      <c r="A141" s="2"/>
      <c r="B141" s="3"/>
      <c r="C141" s="3"/>
      <c r="D141" s="3"/>
      <c r="E141" s="3"/>
      <c r="F141" s="5"/>
      <c r="G141" s="3"/>
      <c r="H141">
        <f>IF(AND(ISNUMBER(A141),A141&gt;=Вводные!$B$3,A141&lt;=Вводные!$B$4,D141="да",E141="нет",COUNTIFS(B$2:B141,B141,D$2:D141,"да")=1),1,0)</f>
        <v>0</v>
      </c>
      <c r="I141">
        <f>IF(A141="","",IF(C141="","Не указан",C141))</f>
        <v/>
      </c>
      <c r="J141">
        <f>IF(AND(H141=1,G141="да"),1,0)</f>
        <v>0</v>
      </c>
      <c r="K141">
        <f>IF(A141="","",IF(NOT(ISNUMBER(A141)),"дата не распознана",IF(OR(B141="",AND(D141&lt;&gt;"да",D141&lt;&gt;"нет"),AND(E141&lt;&gt;"да",E141&lt;&gt;"нет"),AND(D141="да",G141&lt;&gt;"да",G141&lt;&gt;"нет")),"пустое поле",IF(COUNTIF(Каналы!$A$5:$A$10,I141)=0,"неизвестный канал",IF(IF(ROW()&gt;2,AND(ISNUMBER(A140),A141&lt;A140),FALSE),"нарушен порядок дат","")))))</f>
        <v/>
      </c>
      <c r="L141">
        <f>IF(K141="",0,1)</f>
        <v>0</v>
      </c>
    </row>
    <row r="142" spans="1:12">
      <c r="A142" s="2"/>
      <c r="B142" s="3"/>
      <c r="C142" s="3"/>
      <c r="D142" s="3"/>
      <c r="E142" s="3"/>
      <c r="F142" s="5"/>
      <c r="G142" s="3"/>
      <c r="H142">
        <f>IF(AND(ISNUMBER(A142),A142&gt;=Вводные!$B$3,A142&lt;=Вводные!$B$4,D142="да",E142="нет",COUNTIFS(B$2:B142,B142,D$2:D142,"да")=1),1,0)</f>
        <v>0</v>
      </c>
      <c r="I142">
        <f>IF(A142="","",IF(C142="","Не указан",C142))</f>
        <v/>
      </c>
      <c r="J142">
        <f>IF(AND(H142=1,G142="да"),1,0)</f>
        <v>0</v>
      </c>
      <c r="K142">
        <f>IF(A142="","",IF(NOT(ISNUMBER(A142)),"дата не распознана",IF(OR(B142="",AND(D142&lt;&gt;"да",D142&lt;&gt;"нет"),AND(E142&lt;&gt;"да",E142&lt;&gt;"нет"),AND(D142="да",G142&lt;&gt;"да",G142&lt;&gt;"нет")),"пустое поле",IF(COUNTIF(Каналы!$A$5:$A$10,I142)=0,"неизвестный канал",IF(IF(ROW()&gt;2,AND(ISNUMBER(A141),A142&lt;A141),FALSE),"нарушен порядок дат","")))))</f>
        <v/>
      </c>
      <c r="L142">
        <f>IF(K142="",0,1)</f>
        <v>0</v>
      </c>
    </row>
    <row r="143" spans="1:12">
      <c r="A143" s="2"/>
      <c r="B143" s="3"/>
      <c r="C143" s="3"/>
      <c r="D143" s="3"/>
      <c r="E143" s="3"/>
      <c r="F143" s="5"/>
      <c r="G143" s="3"/>
      <c r="H143">
        <f>IF(AND(ISNUMBER(A143),A143&gt;=Вводные!$B$3,A143&lt;=Вводные!$B$4,D143="да",E143="нет",COUNTIFS(B$2:B143,B143,D$2:D143,"да")=1),1,0)</f>
        <v>0</v>
      </c>
      <c r="I143">
        <f>IF(A143="","",IF(C143="","Не указан",C143))</f>
        <v/>
      </c>
      <c r="J143">
        <f>IF(AND(H143=1,G143="да"),1,0)</f>
        <v>0</v>
      </c>
      <c r="K143">
        <f>IF(A143="","",IF(NOT(ISNUMBER(A143)),"дата не распознана",IF(OR(B143="",AND(D143&lt;&gt;"да",D143&lt;&gt;"нет"),AND(E143&lt;&gt;"да",E143&lt;&gt;"нет"),AND(D143="да",G143&lt;&gt;"да",G143&lt;&gt;"нет")),"пустое поле",IF(COUNTIF(Каналы!$A$5:$A$10,I143)=0,"неизвестный канал",IF(IF(ROW()&gt;2,AND(ISNUMBER(A142),A143&lt;A142),FALSE),"нарушен порядок дат","")))))</f>
        <v/>
      </c>
      <c r="L143">
        <f>IF(K143="",0,1)</f>
        <v>0</v>
      </c>
    </row>
    <row r="144" spans="1:12">
      <c r="A144" s="2"/>
      <c r="B144" s="3"/>
      <c r="C144" s="3"/>
      <c r="D144" s="3"/>
      <c r="E144" s="3"/>
      <c r="F144" s="5"/>
      <c r="G144" s="3"/>
      <c r="H144">
        <f>IF(AND(ISNUMBER(A144),A144&gt;=Вводные!$B$3,A144&lt;=Вводные!$B$4,D144="да",E144="нет",COUNTIFS(B$2:B144,B144,D$2:D144,"да")=1),1,0)</f>
        <v>0</v>
      </c>
      <c r="I144">
        <f>IF(A144="","",IF(C144="","Не указан",C144))</f>
        <v/>
      </c>
      <c r="J144">
        <f>IF(AND(H144=1,G144="да"),1,0)</f>
        <v>0</v>
      </c>
      <c r="K144">
        <f>IF(A144="","",IF(NOT(ISNUMBER(A144)),"дата не распознана",IF(OR(B144="",AND(D144&lt;&gt;"да",D144&lt;&gt;"нет"),AND(E144&lt;&gt;"да",E144&lt;&gt;"нет"),AND(D144="да",G144&lt;&gt;"да",G144&lt;&gt;"нет")),"пустое поле",IF(COUNTIF(Каналы!$A$5:$A$10,I144)=0,"неизвестный канал",IF(IF(ROW()&gt;2,AND(ISNUMBER(A143),A144&lt;A143),FALSE),"нарушен порядок дат","")))))</f>
        <v/>
      </c>
      <c r="L144">
        <f>IF(K144="",0,1)</f>
        <v>0</v>
      </c>
    </row>
    <row r="145" spans="1:12">
      <c r="A145" s="2"/>
      <c r="B145" s="3"/>
      <c r="C145" s="3"/>
      <c r="D145" s="3"/>
      <c r="E145" s="3"/>
      <c r="F145" s="5"/>
      <c r="G145" s="3"/>
      <c r="H145">
        <f>IF(AND(ISNUMBER(A145),A145&gt;=Вводные!$B$3,A145&lt;=Вводные!$B$4,D145="да",E145="нет",COUNTIFS(B$2:B145,B145,D$2:D145,"да")=1),1,0)</f>
        <v>0</v>
      </c>
      <c r="I145">
        <f>IF(A145="","",IF(C145="","Не указан",C145))</f>
        <v/>
      </c>
      <c r="J145">
        <f>IF(AND(H145=1,G145="да"),1,0)</f>
        <v>0</v>
      </c>
      <c r="K145">
        <f>IF(A145="","",IF(NOT(ISNUMBER(A145)),"дата не распознана",IF(OR(B145="",AND(D145&lt;&gt;"да",D145&lt;&gt;"нет"),AND(E145&lt;&gt;"да",E145&lt;&gt;"нет"),AND(D145="да",G145&lt;&gt;"да",G145&lt;&gt;"нет")),"пустое поле",IF(COUNTIF(Каналы!$A$5:$A$10,I145)=0,"неизвестный канал",IF(IF(ROW()&gt;2,AND(ISNUMBER(A144),A145&lt;A144),FALSE),"нарушен порядок дат","")))))</f>
        <v/>
      </c>
      <c r="L145">
        <f>IF(K145="",0,1)</f>
        <v>0</v>
      </c>
    </row>
    <row r="146" spans="1:12">
      <c r="A146" s="2"/>
      <c r="B146" s="3"/>
      <c r="C146" s="3"/>
      <c r="D146" s="3"/>
      <c r="E146" s="3"/>
      <c r="F146" s="5"/>
      <c r="G146" s="3"/>
      <c r="H146">
        <f>IF(AND(ISNUMBER(A146),A146&gt;=Вводные!$B$3,A146&lt;=Вводные!$B$4,D146="да",E146="нет",COUNTIFS(B$2:B146,B146,D$2:D146,"да")=1),1,0)</f>
        <v>0</v>
      </c>
      <c r="I146">
        <f>IF(A146="","",IF(C146="","Не указан",C146))</f>
        <v/>
      </c>
      <c r="J146">
        <f>IF(AND(H146=1,G146="да"),1,0)</f>
        <v>0</v>
      </c>
      <c r="K146">
        <f>IF(A146="","",IF(NOT(ISNUMBER(A146)),"дата не распознана",IF(OR(B146="",AND(D146&lt;&gt;"да",D146&lt;&gt;"нет"),AND(E146&lt;&gt;"да",E146&lt;&gt;"нет"),AND(D146="да",G146&lt;&gt;"да",G146&lt;&gt;"нет")),"пустое поле",IF(COUNTIF(Каналы!$A$5:$A$10,I146)=0,"неизвестный канал",IF(IF(ROW()&gt;2,AND(ISNUMBER(A145),A146&lt;A145),FALSE),"нарушен порядок дат","")))))</f>
        <v/>
      </c>
      <c r="L146">
        <f>IF(K146="",0,1)</f>
        <v>0</v>
      </c>
    </row>
    <row r="147" spans="1:12">
      <c r="A147" s="2"/>
      <c r="B147" s="3"/>
      <c r="C147" s="3"/>
      <c r="D147" s="3"/>
      <c r="E147" s="3"/>
      <c r="F147" s="5"/>
      <c r="G147" s="3"/>
      <c r="H147">
        <f>IF(AND(ISNUMBER(A147),A147&gt;=Вводные!$B$3,A147&lt;=Вводные!$B$4,D147="да",E147="нет",COUNTIFS(B$2:B147,B147,D$2:D147,"да")=1),1,0)</f>
        <v>0</v>
      </c>
      <c r="I147">
        <f>IF(A147="","",IF(C147="","Не указан",C147))</f>
        <v/>
      </c>
      <c r="J147">
        <f>IF(AND(H147=1,G147="да"),1,0)</f>
        <v>0</v>
      </c>
      <c r="K147">
        <f>IF(A147="","",IF(NOT(ISNUMBER(A147)),"дата не распознана",IF(OR(B147="",AND(D147&lt;&gt;"да",D147&lt;&gt;"нет"),AND(E147&lt;&gt;"да",E147&lt;&gt;"нет"),AND(D147="да",G147&lt;&gt;"да",G147&lt;&gt;"нет")),"пустое поле",IF(COUNTIF(Каналы!$A$5:$A$10,I147)=0,"неизвестный канал",IF(IF(ROW()&gt;2,AND(ISNUMBER(A146),A147&lt;A146),FALSE),"нарушен порядок дат","")))))</f>
        <v/>
      </c>
      <c r="L147">
        <f>IF(K147="",0,1)</f>
        <v>0</v>
      </c>
    </row>
    <row r="148" spans="1:12">
      <c r="A148" s="2"/>
      <c r="B148" s="3"/>
      <c r="C148" s="3"/>
      <c r="D148" s="3"/>
      <c r="E148" s="3"/>
      <c r="F148" s="5"/>
      <c r="G148" s="3"/>
      <c r="H148">
        <f>IF(AND(ISNUMBER(A148),A148&gt;=Вводные!$B$3,A148&lt;=Вводные!$B$4,D148="да",E148="нет",COUNTIFS(B$2:B148,B148,D$2:D148,"да")=1),1,0)</f>
        <v>0</v>
      </c>
      <c r="I148">
        <f>IF(A148="","",IF(C148="","Не указан",C148))</f>
        <v/>
      </c>
      <c r="J148">
        <f>IF(AND(H148=1,G148="да"),1,0)</f>
        <v>0</v>
      </c>
      <c r="K148">
        <f>IF(A148="","",IF(NOT(ISNUMBER(A148)),"дата не распознана",IF(OR(B148="",AND(D148&lt;&gt;"да",D148&lt;&gt;"нет"),AND(E148&lt;&gt;"да",E148&lt;&gt;"нет"),AND(D148="да",G148&lt;&gt;"да",G148&lt;&gt;"нет")),"пустое поле",IF(COUNTIF(Каналы!$A$5:$A$10,I148)=0,"неизвестный канал",IF(IF(ROW()&gt;2,AND(ISNUMBER(A147),A148&lt;A147),FALSE),"нарушен порядок дат","")))))</f>
        <v/>
      </c>
      <c r="L148">
        <f>IF(K148="",0,1)</f>
        <v>0</v>
      </c>
    </row>
    <row r="149" spans="1:12">
      <c r="A149" s="2"/>
      <c r="B149" s="3"/>
      <c r="C149" s="3"/>
      <c r="D149" s="3"/>
      <c r="E149" s="3"/>
      <c r="F149" s="5"/>
      <c r="G149" s="3"/>
      <c r="H149">
        <f>IF(AND(ISNUMBER(A149),A149&gt;=Вводные!$B$3,A149&lt;=Вводные!$B$4,D149="да",E149="нет",COUNTIFS(B$2:B149,B149,D$2:D149,"да")=1),1,0)</f>
        <v>0</v>
      </c>
      <c r="I149">
        <f>IF(A149="","",IF(C149="","Не указан",C149))</f>
        <v/>
      </c>
      <c r="J149">
        <f>IF(AND(H149=1,G149="да"),1,0)</f>
        <v>0</v>
      </c>
      <c r="K149">
        <f>IF(A149="","",IF(NOT(ISNUMBER(A149)),"дата не распознана",IF(OR(B149="",AND(D149&lt;&gt;"да",D149&lt;&gt;"нет"),AND(E149&lt;&gt;"да",E149&lt;&gt;"нет"),AND(D149="да",G149&lt;&gt;"да",G149&lt;&gt;"нет")),"пустое поле",IF(COUNTIF(Каналы!$A$5:$A$10,I149)=0,"неизвестный канал",IF(IF(ROW()&gt;2,AND(ISNUMBER(A148),A149&lt;A148),FALSE),"нарушен порядок дат","")))))</f>
        <v/>
      </c>
      <c r="L149">
        <f>IF(K149="",0,1)</f>
        <v>0</v>
      </c>
    </row>
    <row r="150" spans="1:12">
      <c r="A150" s="2"/>
      <c r="B150" s="3"/>
      <c r="C150" s="3"/>
      <c r="D150" s="3"/>
      <c r="E150" s="3"/>
      <c r="F150" s="5"/>
      <c r="G150" s="3"/>
      <c r="H150">
        <f>IF(AND(ISNUMBER(A150),A150&gt;=Вводные!$B$3,A150&lt;=Вводные!$B$4,D150="да",E150="нет",COUNTIFS(B$2:B150,B150,D$2:D150,"да")=1),1,0)</f>
        <v>0</v>
      </c>
      <c r="I150">
        <f>IF(A150="","",IF(C150="","Не указан",C150))</f>
        <v/>
      </c>
      <c r="J150">
        <f>IF(AND(H150=1,G150="да"),1,0)</f>
        <v>0</v>
      </c>
      <c r="K150">
        <f>IF(A150="","",IF(NOT(ISNUMBER(A150)),"дата не распознана",IF(OR(B150="",AND(D150&lt;&gt;"да",D150&lt;&gt;"нет"),AND(E150&lt;&gt;"да",E150&lt;&gt;"нет"),AND(D150="да",G150&lt;&gt;"да",G150&lt;&gt;"нет")),"пустое поле",IF(COUNTIF(Каналы!$A$5:$A$10,I150)=0,"неизвестный канал",IF(IF(ROW()&gt;2,AND(ISNUMBER(A149),A150&lt;A149),FALSE),"нарушен порядок дат","")))))</f>
        <v/>
      </c>
      <c r="L150">
        <f>IF(K150="",0,1)</f>
        <v>0</v>
      </c>
    </row>
    <row r="151" spans="1:12">
      <c r="A151" s="2"/>
      <c r="B151" s="3"/>
      <c r="C151" s="3"/>
      <c r="D151" s="3"/>
      <c r="E151" s="3"/>
      <c r="F151" s="5"/>
      <c r="G151" s="3"/>
      <c r="H151">
        <f>IF(AND(ISNUMBER(A151),A151&gt;=Вводные!$B$3,A151&lt;=Вводные!$B$4,D151="да",E151="нет",COUNTIFS(B$2:B151,B151,D$2:D151,"да")=1),1,0)</f>
        <v>0</v>
      </c>
      <c r="I151">
        <f>IF(A151="","",IF(C151="","Не указан",C151))</f>
        <v/>
      </c>
      <c r="J151">
        <f>IF(AND(H151=1,G151="да"),1,0)</f>
        <v>0</v>
      </c>
      <c r="K151">
        <f>IF(A151="","",IF(NOT(ISNUMBER(A151)),"дата не распознана",IF(OR(B151="",AND(D151&lt;&gt;"да",D151&lt;&gt;"нет"),AND(E151&lt;&gt;"да",E151&lt;&gt;"нет"),AND(D151="да",G151&lt;&gt;"да",G151&lt;&gt;"нет")),"пустое поле",IF(COUNTIF(Каналы!$A$5:$A$10,I151)=0,"неизвестный канал",IF(IF(ROW()&gt;2,AND(ISNUMBER(A150),A151&lt;A150),FALSE),"нарушен порядок дат","")))))</f>
        <v/>
      </c>
      <c r="L151">
        <f>IF(K151="",0,1)</f>
        <v>0</v>
      </c>
    </row>
    <row r="152" spans="1:12">
      <c r="A152" s="2"/>
      <c r="B152" s="3"/>
      <c r="C152" s="3"/>
      <c r="D152" s="3"/>
      <c r="E152" s="3"/>
      <c r="F152" s="5"/>
      <c r="G152" s="3"/>
      <c r="H152">
        <f>IF(AND(ISNUMBER(A152),A152&gt;=Вводные!$B$3,A152&lt;=Вводные!$B$4,D152="да",E152="нет",COUNTIFS(B$2:B152,B152,D$2:D152,"да")=1),1,0)</f>
        <v>0</v>
      </c>
      <c r="I152">
        <f>IF(A152="","",IF(C152="","Не указан",C152))</f>
        <v/>
      </c>
      <c r="J152">
        <f>IF(AND(H152=1,G152="да"),1,0)</f>
        <v>0</v>
      </c>
      <c r="K152">
        <f>IF(A152="","",IF(NOT(ISNUMBER(A152)),"дата не распознана",IF(OR(B152="",AND(D152&lt;&gt;"да",D152&lt;&gt;"нет"),AND(E152&lt;&gt;"да",E152&lt;&gt;"нет"),AND(D152="да",G152&lt;&gt;"да",G152&lt;&gt;"нет")),"пустое поле",IF(COUNTIF(Каналы!$A$5:$A$10,I152)=0,"неизвестный канал",IF(IF(ROW()&gt;2,AND(ISNUMBER(A151),A152&lt;A151),FALSE),"нарушен порядок дат","")))))</f>
        <v/>
      </c>
      <c r="L152">
        <f>IF(K152="",0,1)</f>
        <v>0</v>
      </c>
    </row>
    <row r="153" spans="1:12">
      <c r="A153" s="2"/>
      <c r="B153" s="3"/>
      <c r="C153" s="3"/>
      <c r="D153" s="3"/>
      <c r="E153" s="3"/>
      <c r="F153" s="5"/>
      <c r="G153" s="3"/>
      <c r="H153">
        <f>IF(AND(ISNUMBER(A153),A153&gt;=Вводные!$B$3,A153&lt;=Вводные!$B$4,D153="да",E153="нет",COUNTIFS(B$2:B153,B153,D$2:D153,"да")=1),1,0)</f>
        <v>0</v>
      </c>
      <c r="I153">
        <f>IF(A153="","",IF(C153="","Не указан",C153))</f>
        <v/>
      </c>
      <c r="J153">
        <f>IF(AND(H153=1,G153="да"),1,0)</f>
        <v>0</v>
      </c>
      <c r="K153">
        <f>IF(A153="","",IF(NOT(ISNUMBER(A153)),"дата не распознана",IF(OR(B153="",AND(D153&lt;&gt;"да",D153&lt;&gt;"нет"),AND(E153&lt;&gt;"да",E153&lt;&gt;"нет"),AND(D153="да",G153&lt;&gt;"да",G153&lt;&gt;"нет")),"пустое поле",IF(COUNTIF(Каналы!$A$5:$A$10,I153)=0,"неизвестный канал",IF(IF(ROW()&gt;2,AND(ISNUMBER(A152),A153&lt;A152),FALSE),"нарушен порядок дат","")))))</f>
        <v/>
      </c>
      <c r="L153">
        <f>IF(K153="",0,1)</f>
        <v>0</v>
      </c>
    </row>
    <row r="154" spans="1:12">
      <c r="A154" s="2"/>
      <c r="B154" s="3"/>
      <c r="C154" s="3"/>
      <c r="D154" s="3"/>
      <c r="E154" s="3"/>
      <c r="F154" s="5"/>
      <c r="G154" s="3"/>
      <c r="H154">
        <f>IF(AND(ISNUMBER(A154),A154&gt;=Вводные!$B$3,A154&lt;=Вводные!$B$4,D154="да",E154="нет",COUNTIFS(B$2:B154,B154,D$2:D154,"да")=1),1,0)</f>
        <v>0</v>
      </c>
      <c r="I154">
        <f>IF(A154="","",IF(C154="","Не указан",C154))</f>
        <v/>
      </c>
      <c r="J154">
        <f>IF(AND(H154=1,G154="да"),1,0)</f>
        <v>0</v>
      </c>
      <c r="K154">
        <f>IF(A154="","",IF(NOT(ISNUMBER(A154)),"дата не распознана",IF(OR(B154="",AND(D154&lt;&gt;"да",D154&lt;&gt;"нет"),AND(E154&lt;&gt;"да",E154&lt;&gt;"нет"),AND(D154="да",G154&lt;&gt;"да",G154&lt;&gt;"нет")),"пустое поле",IF(COUNTIF(Каналы!$A$5:$A$10,I154)=0,"неизвестный канал",IF(IF(ROW()&gt;2,AND(ISNUMBER(A153),A154&lt;A153),FALSE),"нарушен порядок дат","")))))</f>
        <v/>
      </c>
      <c r="L154">
        <f>IF(K154="",0,1)</f>
        <v>0</v>
      </c>
    </row>
    <row r="155" spans="1:12">
      <c r="A155" s="2"/>
      <c r="B155" s="3"/>
      <c r="C155" s="3"/>
      <c r="D155" s="3"/>
      <c r="E155" s="3"/>
      <c r="F155" s="5"/>
      <c r="G155" s="3"/>
      <c r="H155">
        <f>IF(AND(ISNUMBER(A155),A155&gt;=Вводные!$B$3,A155&lt;=Вводные!$B$4,D155="да",E155="нет",COUNTIFS(B$2:B155,B155,D$2:D155,"да")=1),1,0)</f>
        <v>0</v>
      </c>
      <c r="I155">
        <f>IF(A155="","",IF(C155="","Не указан",C155))</f>
        <v/>
      </c>
      <c r="J155">
        <f>IF(AND(H155=1,G155="да"),1,0)</f>
        <v>0</v>
      </c>
      <c r="K155">
        <f>IF(A155="","",IF(NOT(ISNUMBER(A155)),"дата не распознана",IF(OR(B155="",AND(D155&lt;&gt;"да",D155&lt;&gt;"нет"),AND(E155&lt;&gt;"да",E155&lt;&gt;"нет"),AND(D155="да",G155&lt;&gt;"да",G155&lt;&gt;"нет")),"пустое поле",IF(COUNTIF(Каналы!$A$5:$A$10,I155)=0,"неизвестный канал",IF(IF(ROW()&gt;2,AND(ISNUMBER(A154),A155&lt;A154),FALSE),"нарушен порядок дат","")))))</f>
        <v/>
      </c>
      <c r="L155">
        <f>IF(K155="",0,1)</f>
        <v>0</v>
      </c>
    </row>
    <row r="156" spans="1:12">
      <c r="A156" s="2"/>
      <c r="B156" s="3"/>
      <c r="C156" s="3"/>
      <c r="D156" s="3"/>
      <c r="E156" s="3"/>
      <c r="F156" s="5"/>
      <c r="G156" s="3"/>
      <c r="H156">
        <f>IF(AND(ISNUMBER(A156),A156&gt;=Вводные!$B$3,A156&lt;=Вводные!$B$4,D156="да",E156="нет",COUNTIFS(B$2:B156,B156,D$2:D156,"да")=1),1,0)</f>
        <v>0</v>
      </c>
      <c r="I156">
        <f>IF(A156="","",IF(C156="","Не указан",C156))</f>
        <v/>
      </c>
      <c r="J156">
        <f>IF(AND(H156=1,G156="да"),1,0)</f>
        <v>0</v>
      </c>
      <c r="K156">
        <f>IF(A156="","",IF(NOT(ISNUMBER(A156)),"дата не распознана",IF(OR(B156="",AND(D156&lt;&gt;"да",D156&lt;&gt;"нет"),AND(E156&lt;&gt;"да",E156&lt;&gt;"нет"),AND(D156="да",G156&lt;&gt;"да",G156&lt;&gt;"нет")),"пустое поле",IF(COUNTIF(Каналы!$A$5:$A$10,I156)=0,"неизвестный канал",IF(IF(ROW()&gt;2,AND(ISNUMBER(A155),A156&lt;A155),FALSE),"нарушен порядок дат","")))))</f>
        <v/>
      </c>
      <c r="L156">
        <f>IF(K156="",0,1)</f>
        <v>0</v>
      </c>
    </row>
    <row r="157" spans="1:12">
      <c r="A157" s="2"/>
      <c r="B157" s="3"/>
      <c r="C157" s="3"/>
      <c r="D157" s="3"/>
      <c r="E157" s="3"/>
      <c r="F157" s="5"/>
      <c r="G157" s="3"/>
      <c r="H157">
        <f>IF(AND(ISNUMBER(A157),A157&gt;=Вводные!$B$3,A157&lt;=Вводные!$B$4,D157="да",E157="нет",COUNTIFS(B$2:B157,B157,D$2:D157,"да")=1),1,0)</f>
        <v>0</v>
      </c>
      <c r="I157">
        <f>IF(A157="","",IF(C157="","Не указан",C157))</f>
        <v/>
      </c>
      <c r="J157">
        <f>IF(AND(H157=1,G157="да"),1,0)</f>
        <v>0</v>
      </c>
      <c r="K157">
        <f>IF(A157="","",IF(NOT(ISNUMBER(A157)),"дата не распознана",IF(OR(B157="",AND(D157&lt;&gt;"да",D157&lt;&gt;"нет"),AND(E157&lt;&gt;"да",E157&lt;&gt;"нет"),AND(D157="да",G157&lt;&gt;"да",G157&lt;&gt;"нет")),"пустое поле",IF(COUNTIF(Каналы!$A$5:$A$10,I157)=0,"неизвестный канал",IF(IF(ROW()&gt;2,AND(ISNUMBER(A156),A157&lt;A156),FALSE),"нарушен порядок дат","")))))</f>
        <v/>
      </c>
      <c r="L157">
        <f>IF(K157="",0,1)</f>
        <v>0</v>
      </c>
    </row>
    <row r="158" spans="1:12">
      <c r="A158" s="2"/>
      <c r="B158" s="3"/>
      <c r="C158" s="3"/>
      <c r="D158" s="3"/>
      <c r="E158" s="3"/>
      <c r="F158" s="5"/>
      <c r="G158" s="3"/>
      <c r="H158">
        <f>IF(AND(ISNUMBER(A158),A158&gt;=Вводные!$B$3,A158&lt;=Вводные!$B$4,D158="да",E158="нет",COUNTIFS(B$2:B158,B158,D$2:D158,"да")=1),1,0)</f>
        <v>0</v>
      </c>
      <c r="I158">
        <f>IF(A158="","",IF(C158="","Не указан",C158))</f>
        <v/>
      </c>
      <c r="J158">
        <f>IF(AND(H158=1,G158="да"),1,0)</f>
        <v>0</v>
      </c>
      <c r="K158">
        <f>IF(A158="","",IF(NOT(ISNUMBER(A158)),"дата не распознана",IF(OR(B158="",AND(D158&lt;&gt;"да",D158&lt;&gt;"нет"),AND(E158&lt;&gt;"да",E158&lt;&gt;"нет"),AND(D158="да",G158&lt;&gt;"да",G158&lt;&gt;"нет")),"пустое поле",IF(COUNTIF(Каналы!$A$5:$A$10,I158)=0,"неизвестный канал",IF(IF(ROW()&gt;2,AND(ISNUMBER(A157),A158&lt;A157),FALSE),"нарушен порядок дат","")))))</f>
        <v/>
      </c>
      <c r="L158">
        <f>IF(K158="",0,1)</f>
        <v>0</v>
      </c>
    </row>
    <row r="159" spans="1:12">
      <c r="A159" s="2"/>
      <c r="B159" s="3"/>
      <c r="C159" s="3"/>
      <c r="D159" s="3"/>
      <c r="E159" s="3"/>
      <c r="F159" s="5"/>
      <c r="G159" s="3"/>
      <c r="H159">
        <f>IF(AND(ISNUMBER(A159),A159&gt;=Вводные!$B$3,A159&lt;=Вводные!$B$4,D159="да",E159="нет",COUNTIFS(B$2:B159,B159,D$2:D159,"да")=1),1,0)</f>
        <v>0</v>
      </c>
      <c r="I159">
        <f>IF(A159="","",IF(C159="","Не указан",C159))</f>
        <v/>
      </c>
      <c r="J159">
        <f>IF(AND(H159=1,G159="да"),1,0)</f>
        <v>0</v>
      </c>
      <c r="K159">
        <f>IF(A159="","",IF(NOT(ISNUMBER(A159)),"дата не распознана",IF(OR(B159="",AND(D159&lt;&gt;"да",D159&lt;&gt;"нет"),AND(E159&lt;&gt;"да",E159&lt;&gt;"нет"),AND(D159="да",G159&lt;&gt;"да",G159&lt;&gt;"нет")),"пустое поле",IF(COUNTIF(Каналы!$A$5:$A$10,I159)=0,"неизвестный канал",IF(IF(ROW()&gt;2,AND(ISNUMBER(A158),A159&lt;A158),FALSE),"нарушен порядок дат","")))))</f>
        <v/>
      </c>
      <c r="L159">
        <f>IF(K159="",0,1)</f>
        <v>0</v>
      </c>
    </row>
    <row r="160" spans="1:12">
      <c r="A160" s="2"/>
      <c r="B160" s="3"/>
      <c r="C160" s="3"/>
      <c r="D160" s="3"/>
      <c r="E160" s="3"/>
      <c r="F160" s="5"/>
      <c r="G160" s="3"/>
      <c r="H160">
        <f>IF(AND(ISNUMBER(A160),A160&gt;=Вводные!$B$3,A160&lt;=Вводные!$B$4,D160="да",E160="нет",COUNTIFS(B$2:B160,B160,D$2:D160,"да")=1),1,0)</f>
        <v>0</v>
      </c>
      <c r="I160">
        <f>IF(A160="","",IF(C160="","Не указан",C160))</f>
        <v/>
      </c>
      <c r="J160">
        <f>IF(AND(H160=1,G160="да"),1,0)</f>
        <v>0</v>
      </c>
      <c r="K160">
        <f>IF(A160="","",IF(NOT(ISNUMBER(A160)),"дата не распознана",IF(OR(B160="",AND(D160&lt;&gt;"да",D160&lt;&gt;"нет"),AND(E160&lt;&gt;"да",E160&lt;&gt;"нет"),AND(D160="да",G160&lt;&gt;"да",G160&lt;&gt;"нет")),"пустое поле",IF(COUNTIF(Каналы!$A$5:$A$10,I160)=0,"неизвестный канал",IF(IF(ROW()&gt;2,AND(ISNUMBER(A159),A160&lt;A159),FALSE),"нарушен порядок дат","")))))</f>
        <v/>
      </c>
      <c r="L160">
        <f>IF(K160="",0,1)</f>
        <v>0</v>
      </c>
    </row>
    <row r="161" spans="1:12">
      <c r="A161" s="2"/>
      <c r="B161" s="3"/>
      <c r="C161" s="3"/>
      <c r="D161" s="3"/>
      <c r="E161" s="3"/>
      <c r="F161" s="5"/>
      <c r="G161" s="3"/>
      <c r="H161">
        <f>IF(AND(ISNUMBER(A161),A161&gt;=Вводные!$B$3,A161&lt;=Вводные!$B$4,D161="да",E161="нет",COUNTIFS(B$2:B161,B161,D$2:D161,"да")=1),1,0)</f>
        <v>0</v>
      </c>
      <c r="I161">
        <f>IF(A161="","",IF(C161="","Не указан",C161))</f>
        <v/>
      </c>
      <c r="J161">
        <f>IF(AND(H161=1,G161="да"),1,0)</f>
        <v>0</v>
      </c>
      <c r="K161">
        <f>IF(A161="","",IF(NOT(ISNUMBER(A161)),"дата не распознана",IF(OR(B161="",AND(D161&lt;&gt;"да",D161&lt;&gt;"нет"),AND(E161&lt;&gt;"да",E161&lt;&gt;"нет"),AND(D161="да",G161&lt;&gt;"да",G161&lt;&gt;"нет")),"пустое поле",IF(COUNTIF(Каналы!$A$5:$A$10,I161)=0,"неизвестный канал",IF(IF(ROW()&gt;2,AND(ISNUMBER(A160),A161&lt;A160),FALSE),"нарушен порядок дат","")))))</f>
        <v/>
      </c>
      <c r="L161">
        <f>IF(K161="",0,1)</f>
        <v>0</v>
      </c>
    </row>
    <row r="162" spans="1:12">
      <c r="A162" s="2"/>
      <c r="B162" s="3"/>
      <c r="C162" s="3"/>
      <c r="D162" s="3"/>
      <c r="E162" s="3"/>
      <c r="F162" s="5"/>
      <c r="G162" s="3"/>
      <c r="H162">
        <f>IF(AND(ISNUMBER(A162),A162&gt;=Вводные!$B$3,A162&lt;=Вводные!$B$4,D162="да",E162="нет",COUNTIFS(B$2:B162,B162,D$2:D162,"да")=1),1,0)</f>
        <v>0</v>
      </c>
      <c r="I162">
        <f>IF(A162="","",IF(C162="","Не указан",C162))</f>
        <v/>
      </c>
      <c r="J162">
        <f>IF(AND(H162=1,G162="да"),1,0)</f>
        <v>0</v>
      </c>
      <c r="K162">
        <f>IF(A162="","",IF(NOT(ISNUMBER(A162)),"дата не распознана",IF(OR(B162="",AND(D162&lt;&gt;"да",D162&lt;&gt;"нет"),AND(E162&lt;&gt;"да",E162&lt;&gt;"нет"),AND(D162="да",G162&lt;&gt;"да",G162&lt;&gt;"нет")),"пустое поле",IF(COUNTIF(Каналы!$A$5:$A$10,I162)=0,"неизвестный канал",IF(IF(ROW()&gt;2,AND(ISNUMBER(A161),A162&lt;A161),FALSE),"нарушен порядок дат","")))))</f>
        <v/>
      </c>
      <c r="L162">
        <f>IF(K162="",0,1)</f>
        <v>0</v>
      </c>
    </row>
    <row r="163" spans="1:12">
      <c r="A163" s="2"/>
      <c r="B163" s="3"/>
      <c r="C163" s="3"/>
      <c r="D163" s="3"/>
      <c r="E163" s="3"/>
      <c r="F163" s="5"/>
      <c r="G163" s="3"/>
      <c r="H163">
        <f>IF(AND(ISNUMBER(A163),A163&gt;=Вводные!$B$3,A163&lt;=Вводные!$B$4,D163="да",E163="нет",COUNTIFS(B$2:B163,B163,D$2:D163,"да")=1),1,0)</f>
        <v>0</v>
      </c>
      <c r="I163">
        <f>IF(A163="","",IF(C163="","Не указан",C163))</f>
        <v/>
      </c>
      <c r="J163">
        <f>IF(AND(H163=1,G163="да"),1,0)</f>
        <v>0</v>
      </c>
      <c r="K163">
        <f>IF(A163="","",IF(NOT(ISNUMBER(A163)),"дата не распознана",IF(OR(B163="",AND(D163&lt;&gt;"да",D163&lt;&gt;"нет"),AND(E163&lt;&gt;"да",E163&lt;&gt;"нет"),AND(D163="да",G163&lt;&gt;"да",G163&lt;&gt;"нет")),"пустое поле",IF(COUNTIF(Каналы!$A$5:$A$10,I163)=0,"неизвестный канал",IF(IF(ROW()&gt;2,AND(ISNUMBER(A162),A163&lt;A162),FALSE),"нарушен порядок дат","")))))</f>
        <v/>
      </c>
      <c r="L163">
        <f>IF(K163="",0,1)</f>
        <v>0</v>
      </c>
    </row>
    <row r="164" spans="1:12">
      <c r="A164" s="2"/>
      <c r="B164" s="3"/>
      <c r="C164" s="3"/>
      <c r="D164" s="3"/>
      <c r="E164" s="3"/>
      <c r="F164" s="5"/>
      <c r="G164" s="3"/>
      <c r="H164">
        <f>IF(AND(ISNUMBER(A164),A164&gt;=Вводные!$B$3,A164&lt;=Вводные!$B$4,D164="да",E164="нет",COUNTIFS(B$2:B164,B164,D$2:D164,"да")=1),1,0)</f>
        <v>0</v>
      </c>
      <c r="I164">
        <f>IF(A164="","",IF(C164="","Не указан",C164))</f>
        <v/>
      </c>
      <c r="J164">
        <f>IF(AND(H164=1,G164="да"),1,0)</f>
        <v>0</v>
      </c>
      <c r="K164">
        <f>IF(A164="","",IF(NOT(ISNUMBER(A164)),"дата не распознана",IF(OR(B164="",AND(D164&lt;&gt;"да",D164&lt;&gt;"нет"),AND(E164&lt;&gt;"да",E164&lt;&gt;"нет"),AND(D164="да",G164&lt;&gt;"да",G164&lt;&gt;"нет")),"пустое поле",IF(COUNTIF(Каналы!$A$5:$A$10,I164)=0,"неизвестный канал",IF(IF(ROW()&gt;2,AND(ISNUMBER(A163),A164&lt;A163),FALSE),"нарушен порядок дат","")))))</f>
        <v/>
      </c>
      <c r="L164">
        <f>IF(K164="",0,1)</f>
        <v>0</v>
      </c>
    </row>
    <row r="165" spans="1:12">
      <c r="A165" s="2"/>
      <c r="B165" s="3"/>
      <c r="C165" s="3"/>
      <c r="D165" s="3"/>
      <c r="E165" s="3"/>
      <c r="F165" s="5"/>
      <c r="G165" s="3"/>
      <c r="H165">
        <f>IF(AND(ISNUMBER(A165),A165&gt;=Вводные!$B$3,A165&lt;=Вводные!$B$4,D165="да",E165="нет",COUNTIFS(B$2:B165,B165,D$2:D165,"да")=1),1,0)</f>
        <v>0</v>
      </c>
      <c r="I165">
        <f>IF(A165="","",IF(C165="","Не указан",C165))</f>
        <v/>
      </c>
      <c r="J165">
        <f>IF(AND(H165=1,G165="да"),1,0)</f>
        <v>0</v>
      </c>
      <c r="K165">
        <f>IF(A165="","",IF(NOT(ISNUMBER(A165)),"дата не распознана",IF(OR(B165="",AND(D165&lt;&gt;"да",D165&lt;&gt;"нет"),AND(E165&lt;&gt;"да",E165&lt;&gt;"нет"),AND(D165="да",G165&lt;&gt;"да",G165&lt;&gt;"нет")),"пустое поле",IF(COUNTIF(Каналы!$A$5:$A$10,I165)=0,"неизвестный канал",IF(IF(ROW()&gt;2,AND(ISNUMBER(A164),A165&lt;A164),FALSE),"нарушен порядок дат","")))))</f>
        <v/>
      </c>
      <c r="L165">
        <f>IF(K165="",0,1)</f>
        <v>0</v>
      </c>
    </row>
    <row r="166" spans="1:12">
      <c r="A166" s="2"/>
      <c r="B166" s="3"/>
      <c r="C166" s="3"/>
      <c r="D166" s="3"/>
      <c r="E166" s="3"/>
      <c r="F166" s="5"/>
      <c r="G166" s="3"/>
      <c r="H166">
        <f>IF(AND(ISNUMBER(A166),A166&gt;=Вводные!$B$3,A166&lt;=Вводные!$B$4,D166="да",E166="нет",COUNTIFS(B$2:B166,B166,D$2:D166,"да")=1),1,0)</f>
        <v>0</v>
      </c>
      <c r="I166">
        <f>IF(A166="","",IF(C166="","Не указан",C166))</f>
        <v/>
      </c>
      <c r="J166">
        <f>IF(AND(H166=1,G166="да"),1,0)</f>
        <v>0</v>
      </c>
      <c r="K166">
        <f>IF(A166="","",IF(NOT(ISNUMBER(A166)),"дата не распознана",IF(OR(B166="",AND(D166&lt;&gt;"да",D166&lt;&gt;"нет"),AND(E166&lt;&gt;"да",E166&lt;&gt;"нет"),AND(D166="да",G166&lt;&gt;"да",G166&lt;&gt;"нет")),"пустое поле",IF(COUNTIF(Каналы!$A$5:$A$10,I166)=0,"неизвестный канал",IF(IF(ROW()&gt;2,AND(ISNUMBER(A165),A166&lt;A165),FALSE),"нарушен порядок дат","")))))</f>
        <v/>
      </c>
      <c r="L166">
        <f>IF(K166="",0,1)</f>
        <v>0</v>
      </c>
    </row>
    <row r="167" spans="1:12">
      <c r="A167" s="2"/>
      <c r="B167" s="3"/>
      <c r="C167" s="3"/>
      <c r="D167" s="3"/>
      <c r="E167" s="3"/>
      <c r="F167" s="5"/>
      <c r="G167" s="3"/>
      <c r="H167">
        <f>IF(AND(ISNUMBER(A167),A167&gt;=Вводные!$B$3,A167&lt;=Вводные!$B$4,D167="да",E167="нет",COUNTIFS(B$2:B167,B167,D$2:D167,"да")=1),1,0)</f>
        <v>0</v>
      </c>
      <c r="I167">
        <f>IF(A167="","",IF(C167="","Не указан",C167))</f>
        <v/>
      </c>
      <c r="J167">
        <f>IF(AND(H167=1,G167="да"),1,0)</f>
        <v>0</v>
      </c>
      <c r="K167">
        <f>IF(A167="","",IF(NOT(ISNUMBER(A167)),"дата не распознана",IF(OR(B167="",AND(D167&lt;&gt;"да",D167&lt;&gt;"нет"),AND(E167&lt;&gt;"да",E167&lt;&gt;"нет"),AND(D167="да",G167&lt;&gt;"да",G167&lt;&gt;"нет")),"пустое поле",IF(COUNTIF(Каналы!$A$5:$A$10,I167)=0,"неизвестный канал",IF(IF(ROW()&gt;2,AND(ISNUMBER(A166),A167&lt;A166),FALSE),"нарушен порядок дат","")))))</f>
        <v/>
      </c>
      <c r="L167">
        <f>IF(K167="",0,1)</f>
        <v>0</v>
      </c>
    </row>
    <row r="168" spans="1:12">
      <c r="A168" s="2"/>
      <c r="B168" s="3"/>
      <c r="C168" s="3"/>
      <c r="D168" s="3"/>
      <c r="E168" s="3"/>
      <c r="F168" s="5"/>
      <c r="G168" s="3"/>
      <c r="H168">
        <f>IF(AND(ISNUMBER(A168),A168&gt;=Вводные!$B$3,A168&lt;=Вводные!$B$4,D168="да",E168="нет",COUNTIFS(B$2:B168,B168,D$2:D168,"да")=1),1,0)</f>
        <v>0</v>
      </c>
      <c r="I168">
        <f>IF(A168="","",IF(C168="","Не указан",C168))</f>
        <v/>
      </c>
      <c r="J168">
        <f>IF(AND(H168=1,G168="да"),1,0)</f>
        <v>0</v>
      </c>
      <c r="K168">
        <f>IF(A168="","",IF(NOT(ISNUMBER(A168)),"дата не распознана",IF(OR(B168="",AND(D168&lt;&gt;"да",D168&lt;&gt;"нет"),AND(E168&lt;&gt;"да",E168&lt;&gt;"нет"),AND(D168="да",G168&lt;&gt;"да",G168&lt;&gt;"нет")),"пустое поле",IF(COUNTIF(Каналы!$A$5:$A$10,I168)=0,"неизвестный канал",IF(IF(ROW()&gt;2,AND(ISNUMBER(A167),A168&lt;A167),FALSE),"нарушен порядок дат","")))))</f>
        <v/>
      </c>
      <c r="L168">
        <f>IF(K168="",0,1)</f>
        <v>0</v>
      </c>
    </row>
    <row r="169" spans="1:12">
      <c r="A169" s="2"/>
      <c r="B169" s="3"/>
      <c r="C169" s="3"/>
      <c r="D169" s="3"/>
      <c r="E169" s="3"/>
      <c r="F169" s="5"/>
      <c r="G169" s="3"/>
      <c r="H169">
        <f>IF(AND(ISNUMBER(A169),A169&gt;=Вводные!$B$3,A169&lt;=Вводные!$B$4,D169="да",E169="нет",COUNTIFS(B$2:B169,B169,D$2:D169,"да")=1),1,0)</f>
        <v>0</v>
      </c>
      <c r="I169">
        <f>IF(A169="","",IF(C169="","Не указан",C169))</f>
        <v/>
      </c>
      <c r="J169">
        <f>IF(AND(H169=1,G169="да"),1,0)</f>
        <v>0</v>
      </c>
      <c r="K169">
        <f>IF(A169="","",IF(NOT(ISNUMBER(A169)),"дата не распознана",IF(OR(B169="",AND(D169&lt;&gt;"да",D169&lt;&gt;"нет"),AND(E169&lt;&gt;"да",E169&lt;&gt;"нет"),AND(D169="да",G169&lt;&gt;"да",G169&lt;&gt;"нет")),"пустое поле",IF(COUNTIF(Каналы!$A$5:$A$10,I169)=0,"неизвестный канал",IF(IF(ROW()&gt;2,AND(ISNUMBER(A168),A169&lt;A168),FALSE),"нарушен порядок дат","")))))</f>
        <v/>
      </c>
      <c r="L169">
        <f>IF(K169="",0,1)</f>
        <v>0</v>
      </c>
    </row>
    <row r="170" spans="1:12">
      <c r="A170" s="2"/>
      <c r="B170" s="3"/>
      <c r="C170" s="3"/>
      <c r="D170" s="3"/>
      <c r="E170" s="3"/>
      <c r="F170" s="5"/>
      <c r="G170" s="3"/>
      <c r="H170">
        <f>IF(AND(ISNUMBER(A170),A170&gt;=Вводные!$B$3,A170&lt;=Вводные!$B$4,D170="да",E170="нет",COUNTIFS(B$2:B170,B170,D$2:D170,"да")=1),1,0)</f>
        <v>0</v>
      </c>
      <c r="I170">
        <f>IF(A170="","",IF(C170="","Не указан",C170))</f>
        <v/>
      </c>
      <c r="J170">
        <f>IF(AND(H170=1,G170="да"),1,0)</f>
        <v>0</v>
      </c>
      <c r="K170">
        <f>IF(A170="","",IF(NOT(ISNUMBER(A170)),"дата не распознана",IF(OR(B170="",AND(D170&lt;&gt;"да",D170&lt;&gt;"нет"),AND(E170&lt;&gt;"да",E170&lt;&gt;"нет"),AND(D170="да",G170&lt;&gt;"да",G170&lt;&gt;"нет")),"пустое поле",IF(COUNTIF(Каналы!$A$5:$A$10,I170)=0,"неизвестный канал",IF(IF(ROW()&gt;2,AND(ISNUMBER(A169),A170&lt;A169),FALSE),"нарушен порядок дат","")))))</f>
        <v/>
      </c>
      <c r="L170">
        <f>IF(K170="",0,1)</f>
        <v>0</v>
      </c>
    </row>
    <row r="171" spans="1:12">
      <c r="A171" s="2"/>
      <c r="B171" s="3"/>
      <c r="C171" s="3"/>
      <c r="D171" s="3"/>
      <c r="E171" s="3"/>
      <c r="F171" s="5"/>
      <c r="G171" s="3"/>
      <c r="H171">
        <f>IF(AND(ISNUMBER(A171),A171&gt;=Вводные!$B$3,A171&lt;=Вводные!$B$4,D171="да",E171="нет",COUNTIFS(B$2:B171,B171,D$2:D171,"да")=1),1,0)</f>
        <v>0</v>
      </c>
      <c r="I171">
        <f>IF(A171="","",IF(C171="","Не указан",C171))</f>
        <v/>
      </c>
      <c r="J171">
        <f>IF(AND(H171=1,G171="да"),1,0)</f>
        <v>0</v>
      </c>
      <c r="K171">
        <f>IF(A171="","",IF(NOT(ISNUMBER(A171)),"дата не распознана",IF(OR(B171="",AND(D171&lt;&gt;"да",D171&lt;&gt;"нет"),AND(E171&lt;&gt;"да",E171&lt;&gt;"нет"),AND(D171="да",G171&lt;&gt;"да",G171&lt;&gt;"нет")),"пустое поле",IF(COUNTIF(Каналы!$A$5:$A$10,I171)=0,"неизвестный канал",IF(IF(ROW()&gt;2,AND(ISNUMBER(A170),A171&lt;A170),FALSE),"нарушен порядок дат","")))))</f>
        <v/>
      </c>
      <c r="L171">
        <f>IF(K171="",0,1)</f>
        <v>0</v>
      </c>
    </row>
    <row r="172" spans="1:12">
      <c r="A172" s="2"/>
      <c r="B172" s="3"/>
      <c r="C172" s="3"/>
      <c r="D172" s="3"/>
      <c r="E172" s="3"/>
      <c r="F172" s="5"/>
      <c r="G172" s="3"/>
      <c r="H172">
        <f>IF(AND(ISNUMBER(A172),A172&gt;=Вводные!$B$3,A172&lt;=Вводные!$B$4,D172="да",E172="нет",COUNTIFS(B$2:B172,B172,D$2:D172,"да")=1),1,0)</f>
        <v>0</v>
      </c>
      <c r="I172">
        <f>IF(A172="","",IF(C172="","Не указан",C172))</f>
        <v/>
      </c>
      <c r="J172">
        <f>IF(AND(H172=1,G172="да"),1,0)</f>
        <v>0</v>
      </c>
      <c r="K172">
        <f>IF(A172="","",IF(NOT(ISNUMBER(A172)),"дата не распознана",IF(OR(B172="",AND(D172&lt;&gt;"да",D172&lt;&gt;"нет"),AND(E172&lt;&gt;"да",E172&lt;&gt;"нет"),AND(D172="да",G172&lt;&gt;"да",G172&lt;&gt;"нет")),"пустое поле",IF(COUNTIF(Каналы!$A$5:$A$10,I172)=0,"неизвестный канал",IF(IF(ROW()&gt;2,AND(ISNUMBER(A171),A172&lt;A171),FALSE),"нарушен порядок дат","")))))</f>
        <v/>
      </c>
      <c r="L172">
        <f>IF(K172="",0,1)</f>
        <v>0</v>
      </c>
    </row>
    <row r="173" spans="1:12">
      <c r="A173" s="2"/>
      <c r="B173" s="3"/>
      <c r="C173" s="3"/>
      <c r="D173" s="3"/>
      <c r="E173" s="3"/>
      <c r="F173" s="5"/>
      <c r="G173" s="3"/>
      <c r="H173">
        <f>IF(AND(ISNUMBER(A173),A173&gt;=Вводные!$B$3,A173&lt;=Вводные!$B$4,D173="да",E173="нет",COUNTIFS(B$2:B173,B173,D$2:D173,"да")=1),1,0)</f>
        <v>0</v>
      </c>
      <c r="I173">
        <f>IF(A173="","",IF(C173="","Не указан",C173))</f>
        <v/>
      </c>
      <c r="J173">
        <f>IF(AND(H173=1,G173="да"),1,0)</f>
        <v>0</v>
      </c>
      <c r="K173">
        <f>IF(A173="","",IF(NOT(ISNUMBER(A173)),"дата не распознана",IF(OR(B173="",AND(D173&lt;&gt;"да",D173&lt;&gt;"нет"),AND(E173&lt;&gt;"да",E173&lt;&gt;"нет"),AND(D173="да",G173&lt;&gt;"да",G173&lt;&gt;"нет")),"пустое поле",IF(COUNTIF(Каналы!$A$5:$A$10,I173)=0,"неизвестный канал",IF(IF(ROW()&gt;2,AND(ISNUMBER(A172),A173&lt;A172),FALSE),"нарушен порядок дат","")))))</f>
        <v/>
      </c>
      <c r="L173">
        <f>IF(K173="",0,1)</f>
        <v>0</v>
      </c>
    </row>
    <row r="174" spans="1:12">
      <c r="A174" s="2"/>
      <c r="B174" s="3"/>
      <c r="C174" s="3"/>
      <c r="D174" s="3"/>
      <c r="E174" s="3"/>
      <c r="F174" s="5"/>
      <c r="G174" s="3"/>
      <c r="H174">
        <f>IF(AND(ISNUMBER(A174),A174&gt;=Вводные!$B$3,A174&lt;=Вводные!$B$4,D174="да",E174="нет",COUNTIFS(B$2:B174,B174,D$2:D174,"да")=1),1,0)</f>
        <v>0</v>
      </c>
      <c r="I174">
        <f>IF(A174="","",IF(C174="","Не указан",C174))</f>
        <v/>
      </c>
      <c r="J174">
        <f>IF(AND(H174=1,G174="да"),1,0)</f>
        <v>0</v>
      </c>
      <c r="K174">
        <f>IF(A174="","",IF(NOT(ISNUMBER(A174)),"дата не распознана",IF(OR(B174="",AND(D174&lt;&gt;"да",D174&lt;&gt;"нет"),AND(E174&lt;&gt;"да",E174&lt;&gt;"нет"),AND(D174="да",G174&lt;&gt;"да",G174&lt;&gt;"нет")),"пустое поле",IF(COUNTIF(Каналы!$A$5:$A$10,I174)=0,"неизвестный канал",IF(IF(ROW()&gt;2,AND(ISNUMBER(A173),A174&lt;A173),FALSE),"нарушен порядок дат","")))))</f>
        <v/>
      </c>
      <c r="L174">
        <f>IF(K174="",0,1)</f>
        <v>0</v>
      </c>
    </row>
    <row r="175" spans="1:12">
      <c r="A175" s="2"/>
      <c r="B175" s="3"/>
      <c r="C175" s="3"/>
      <c r="D175" s="3"/>
      <c r="E175" s="3"/>
      <c r="F175" s="5"/>
      <c r="G175" s="3"/>
      <c r="H175">
        <f>IF(AND(ISNUMBER(A175),A175&gt;=Вводные!$B$3,A175&lt;=Вводные!$B$4,D175="да",E175="нет",COUNTIFS(B$2:B175,B175,D$2:D175,"да")=1),1,0)</f>
        <v>0</v>
      </c>
      <c r="I175">
        <f>IF(A175="","",IF(C175="","Не указан",C175))</f>
        <v/>
      </c>
      <c r="J175">
        <f>IF(AND(H175=1,G175="да"),1,0)</f>
        <v>0</v>
      </c>
      <c r="K175">
        <f>IF(A175="","",IF(NOT(ISNUMBER(A175)),"дата не распознана",IF(OR(B175="",AND(D175&lt;&gt;"да",D175&lt;&gt;"нет"),AND(E175&lt;&gt;"да",E175&lt;&gt;"нет"),AND(D175="да",G175&lt;&gt;"да",G175&lt;&gt;"нет")),"пустое поле",IF(COUNTIF(Каналы!$A$5:$A$10,I175)=0,"неизвестный канал",IF(IF(ROW()&gt;2,AND(ISNUMBER(A174),A175&lt;A174),FALSE),"нарушен порядок дат","")))))</f>
        <v/>
      </c>
      <c r="L175">
        <f>IF(K175="",0,1)</f>
        <v>0</v>
      </c>
    </row>
    <row r="176" spans="1:12">
      <c r="A176" s="2"/>
      <c r="B176" s="3"/>
      <c r="C176" s="3"/>
      <c r="D176" s="3"/>
      <c r="E176" s="3"/>
      <c r="F176" s="5"/>
      <c r="G176" s="3"/>
      <c r="H176">
        <f>IF(AND(ISNUMBER(A176),A176&gt;=Вводные!$B$3,A176&lt;=Вводные!$B$4,D176="да",E176="нет",COUNTIFS(B$2:B176,B176,D$2:D176,"да")=1),1,0)</f>
        <v>0</v>
      </c>
      <c r="I176">
        <f>IF(A176="","",IF(C176="","Не указан",C176))</f>
        <v/>
      </c>
      <c r="J176">
        <f>IF(AND(H176=1,G176="да"),1,0)</f>
        <v>0</v>
      </c>
      <c r="K176">
        <f>IF(A176="","",IF(NOT(ISNUMBER(A176)),"дата не распознана",IF(OR(B176="",AND(D176&lt;&gt;"да",D176&lt;&gt;"нет"),AND(E176&lt;&gt;"да",E176&lt;&gt;"нет"),AND(D176="да",G176&lt;&gt;"да",G176&lt;&gt;"нет")),"пустое поле",IF(COUNTIF(Каналы!$A$5:$A$10,I176)=0,"неизвестный канал",IF(IF(ROW()&gt;2,AND(ISNUMBER(A175),A176&lt;A175),FALSE),"нарушен порядок дат","")))))</f>
        <v/>
      </c>
      <c r="L176">
        <f>IF(K176="",0,1)</f>
        <v>0</v>
      </c>
    </row>
    <row r="177" spans="1:12">
      <c r="A177" s="2"/>
      <c r="B177" s="3"/>
      <c r="C177" s="3"/>
      <c r="D177" s="3"/>
      <c r="E177" s="3"/>
      <c r="F177" s="5"/>
      <c r="G177" s="3"/>
      <c r="H177">
        <f>IF(AND(ISNUMBER(A177),A177&gt;=Вводные!$B$3,A177&lt;=Вводные!$B$4,D177="да",E177="нет",COUNTIFS(B$2:B177,B177,D$2:D177,"да")=1),1,0)</f>
        <v>0</v>
      </c>
      <c r="I177">
        <f>IF(A177="","",IF(C177="","Не указан",C177))</f>
        <v/>
      </c>
      <c r="J177">
        <f>IF(AND(H177=1,G177="да"),1,0)</f>
        <v>0</v>
      </c>
      <c r="K177">
        <f>IF(A177="","",IF(NOT(ISNUMBER(A177)),"дата не распознана",IF(OR(B177="",AND(D177&lt;&gt;"да",D177&lt;&gt;"нет"),AND(E177&lt;&gt;"да",E177&lt;&gt;"нет"),AND(D177="да",G177&lt;&gt;"да",G177&lt;&gt;"нет")),"пустое поле",IF(COUNTIF(Каналы!$A$5:$A$10,I177)=0,"неизвестный канал",IF(IF(ROW()&gt;2,AND(ISNUMBER(A176),A177&lt;A176),FALSE),"нарушен порядок дат","")))))</f>
        <v/>
      </c>
      <c r="L177">
        <f>IF(K177="",0,1)</f>
        <v>0</v>
      </c>
    </row>
    <row r="178" spans="1:12">
      <c r="A178" s="2"/>
      <c r="B178" s="3"/>
      <c r="C178" s="3"/>
      <c r="D178" s="3"/>
      <c r="E178" s="3"/>
      <c r="F178" s="5"/>
      <c r="G178" s="3"/>
      <c r="H178">
        <f>IF(AND(ISNUMBER(A178),A178&gt;=Вводные!$B$3,A178&lt;=Вводные!$B$4,D178="да",E178="нет",COUNTIFS(B$2:B178,B178,D$2:D178,"да")=1),1,0)</f>
        <v>0</v>
      </c>
      <c r="I178">
        <f>IF(A178="","",IF(C178="","Не указан",C178))</f>
        <v/>
      </c>
      <c r="J178">
        <f>IF(AND(H178=1,G178="да"),1,0)</f>
        <v>0</v>
      </c>
      <c r="K178">
        <f>IF(A178="","",IF(NOT(ISNUMBER(A178)),"дата не распознана",IF(OR(B178="",AND(D178&lt;&gt;"да",D178&lt;&gt;"нет"),AND(E178&lt;&gt;"да",E178&lt;&gt;"нет"),AND(D178="да",G178&lt;&gt;"да",G178&lt;&gt;"нет")),"пустое поле",IF(COUNTIF(Каналы!$A$5:$A$10,I178)=0,"неизвестный канал",IF(IF(ROW()&gt;2,AND(ISNUMBER(A177),A178&lt;A177),FALSE),"нарушен порядок дат","")))))</f>
        <v/>
      </c>
      <c r="L178">
        <f>IF(K178="",0,1)</f>
        <v>0</v>
      </c>
    </row>
    <row r="179" spans="1:12">
      <c r="A179" s="2"/>
      <c r="B179" s="3"/>
      <c r="C179" s="3"/>
      <c r="D179" s="3"/>
      <c r="E179" s="3"/>
      <c r="F179" s="5"/>
      <c r="G179" s="3"/>
      <c r="H179">
        <f>IF(AND(ISNUMBER(A179),A179&gt;=Вводные!$B$3,A179&lt;=Вводные!$B$4,D179="да",E179="нет",COUNTIFS(B$2:B179,B179,D$2:D179,"да")=1),1,0)</f>
        <v>0</v>
      </c>
      <c r="I179">
        <f>IF(A179="","",IF(C179="","Не указан",C179))</f>
        <v/>
      </c>
      <c r="J179">
        <f>IF(AND(H179=1,G179="да"),1,0)</f>
        <v>0</v>
      </c>
      <c r="K179">
        <f>IF(A179="","",IF(NOT(ISNUMBER(A179)),"дата не распознана",IF(OR(B179="",AND(D179&lt;&gt;"да",D179&lt;&gt;"нет"),AND(E179&lt;&gt;"да",E179&lt;&gt;"нет"),AND(D179="да",G179&lt;&gt;"да",G179&lt;&gt;"нет")),"пустое поле",IF(COUNTIF(Каналы!$A$5:$A$10,I179)=0,"неизвестный канал",IF(IF(ROW()&gt;2,AND(ISNUMBER(A178),A179&lt;A178),FALSE),"нарушен порядок дат","")))))</f>
        <v/>
      </c>
      <c r="L179">
        <f>IF(K179="",0,1)</f>
        <v>0</v>
      </c>
    </row>
    <row r="180" spans="1:12">
      <c r="A180" s="2"/>
      <c r="B180" s="3"/>
      <c r="C180" s="3"/>
      <c r="D180" s="3"/>
      <c r="E180" s="3"/>
      <c r="F180" s="5"/>
      <c r="G180" s="3"/>
      <c r="H180">
        <f>IF(AND(ISNUMBER(A180),A180&gt;=Вводные!$B$3,A180&lt;=Вводные!$B$4,D180="да",E180="нет",COUNTIFS(B$2:B180,B180,D$2:D180,"да")=1),1,0)</f>
        <v>0</v>
      </c>
      <c r="I180">
        <f>IF(A180="","",IF(C180="","Не указан",C180))</f>
        <v/>
      </c>
      <c r="J180">
        <f>IF(AND(H180=1,G180="да"),1,0)</f>
        <v>0</v>
      </c>
      <c r="K180">
        <f>IF(A180="","",IF(NOT(ISNUMBER(A180)),"дата не распознана",IF(OR(B180="",AND(D180&lt;&gt;"да",D180&lt;&gt;"нет"),AND(E180&lt;&gt;"да",E180&lt;&gt;"нет"),AND(D180="да",G180&lt;&gt;"да",G180&lt;&gt;"нет")),"пустое поле",IF(COUNTIF(Каналы!$A$5:$A$10,I180)=0,"неизвестный канал",IF(IF(ROW()&gt;2,AND(ISNUMBER(A179),A180&lt;A179),FALSE),"нарушен порядок дат","")))))</f>
        <v/>
      </c>
      <c r="L180">
        <f>IF(K180="",0,1)</f>
        <v>0</v>
      </c>
    </row>
    <row r="181" spans="1:12">
      <c r="A181" s="2"/>
      <c r="B181" s="3"/>
      <c r="C181" s="3"/>
      <c r="D181" s="3"/>
      <c r="E181" s="3"/>
      <c r="F181" s="5"/>
      <c r="G181" s="3"/>
      <c r="H181">
        <f>IF(AND(ISNUMBER(A181),A181&gt;=Вводные!$B$3,A181&lt;=Вводные!$B$4,D181="да",E181="нет",COUNTIFS(B$2:B181,B181,D$2:D181,"да")=1),1,0)</f>
        <v>0</v>
      </c>
      <c r="I181">
        <f>IF(A181="","",IF(C181="","Не указан",C181))</f>
        <v/>
      </c>
      <c r="J181">
        <f>IF(AND(H181=1,G181="да"),1,0)</f>
        <v>0</v>
      </c>
      <c r="K181">
        <f>IF(A181="","",IF(NOT(ISNUMBER(A181)),"дата не распознана",IF(OR(B181="",AND(D181&lt;&gt;"да",D181&lt;&gt;"нет"),AND(E181&lt;&gt;"да",E181&lt;&gt;"нет"),AND(D181="да",G181&lt;&gt;"да",G181&lt;&gt;"нет")),"пустое поле",IF(COUNTIF(Каналы!$A$5:$A$10,I181)=0,"неизвестный канал",IF(IF(ROW()&gt;2,AND(ISNUMBER(A180),A181&lt;A180),FALSE),"нарушен порядок дат","")))))</f>
        <v/>
      </c>
      <c r="L181">
        <f>IF(K181="",0,1)</f>
        <v>0</v>
      </c>
    </row>
    <row r="182" spans="1:12">
      <c r="A182" s="2"/>
      <c r="B182" s="3"/>
      <c r="C182" s="3"/>
      <c r="D182" s="3"/>
      <c r="E182" s="3"/>
      <c r="F182" s="5"/>
      <c r="G182" s="3"/>
      <c r="H182">
        <f>IF(AND(ISNUMBER(A182),A182&gt;=Вводные!$B$3,A182&lt;=Вводные!$B$4,D182="да",E182="нет",COUNTIFS(B$2:B182,B182,D$2:D182,"да")=1),1,0)</f>
        <v>0</v>
      </c>
      <c r="I182">
        <f>IF(A182="","",IF(C182="","Не указан",C182))</f>
        <v/>
      </c>
      <c r="J182">
        <f>IF(AND(H182=1,G182="да"),1,0)</f>
        <v>0</v>
      </c>
      <c r="K182">
        <f>IF(A182="","",IF(NOT(ISNUMBER(A182)),"дата не распознана",IF(OR(B182="",AND(D182&lt;&gt;"да",D182&lt;&gt;"нет"),AND(E182&lt;&gt;"да",E182&lt;&gt;"нет"),AND(D182="да",G182&lt;&gt;"да",G182&lt;&gt;"нет")),"пустое поле",IF(COUNTIF(Каналы!$A$5:$A$10,I182)=0,"неизвестный канал",IF(IF(ROW()&gt;2,AND(ISNUMBER(A181),A182&lt;A181),FALSE),"нарушен порядок дат","")))))</f>
        <v/>
      </c>
      <c r="L182">
        <f>IF(K182="",0,1)</f>
        <v>0</v>
      </c>
    </row>
    <row r="183" spans="1:12">
      <c r="A183" s="2"/>
      <c r="B183" s="3"/>
      <c r="C183" s="3"/>
      <c r="D183" s="3"/>
      <c r="E183" s="3"/>
      <c r="F183" s="5"/>
      <c r="G183" s="3"/>
      <c r="H183">
        <f>IF(AND(ISNUMBER(A183),A183&gt;=Вводные!$B$3,A183&lt;=Вводные!$B$4,D183="да",E183="нет",COUNTIFS(B$2:B183,B183,D$2:D183,"да")=1),1,0)</f>
        <v>0</v>
      </c>
      <c r="I183">
        <f>IF(A183="","",IF(C183="","Не указан",C183))</f>
        <v/>
      </c>
      <c r="J183">
        <f>IF(AND(H183=1,G183="да"),1,0)</f>
        <v>0</v>
      </c>
      <c r="K183">
        <f>IF(A183="","",IF(NOT(ISNUMBER(A183)),"дата не распознана",IF(OR(B183="",AND(D183&lt;&gt;"да",D183&lt;&gt;"нет"),AND(E183&lt;&gt;"да",E183&lt;&gt;"нет"),AND(D183="да",G183&lt;&gt;"да",G183&lt;&gt;"нет")),"пустое поле",IF(COUNTIF(Каналы!$A$5:$A$10,I183)=0,"неизвестный канал",IF(IF(ROW()&gt;2,AND(ISNUMBER(A182),A183&lt;A182),FALSE),"нарушен порядок дат","")))))</f>
        <v/>
      </c>
      <c r="L183">
        <f>IF(K183="",0,1)</f>
        <v>0</v>
      </c>
    </row>
    <row r="184" spans="1:12">
      <c r="A184" s="2"/>
      <c r="B184" s="3"/>
      <c r="C184" s="3"/>
      <c r="D184" s="3"/>
      <c r="E184" s="3"/>
      <c r="F184" s="5"/>
      <c r="G184" s="3"/>
      <c r="H184">
        <f>IF(AND(ISNUMBER(A184),A184&gt;=Вводные!$B$3,A184&lt;=Вводные!$B$4,D184="да",E184="нет",COUNTIFS(B$2:B184,B184,D$2:D184,"да")=1),1,0)</f>
        <v>0</v>
      </c>
      <c r="I184">
        <f>IF(A184="","",IF(C184="","Не указан",C184))</f>
        <v/>
      </c>
      <c r="J184">
        <f>IF(AND(H184=1,G184="да"),1,0)</f>
        <v>0</v>
      </c>
      <c r="K184">
        <f>IF(A184="","",IF(NOT(ISNUMBER(A184)),"дата не распознана",IF(OR(B184="",AND(D184&lt;&gt;"да",D184&lt;&gt;"нет"),AND(E184&lt;&gt;"да",E184&lt;&gt;"нет"),AND(D184="да",G184&lt;&gt;"да",G184&lt;&gt;"нет")),"пустое поле",IF(COUNTIF(Каналы!$A$5:$A$10,I184)=0,"неизвестный канал",IF(IF(ROW()&gt;2,AND(ISNUMBER(A183),A184&lt;A183),FALSE),"нарушен порядок дат","")))))</f>
        <v/>
      </c>
      <c r="L184">
        <f>IF(K184="",0,1)</f>
        <v>0</v>
      </c>
    </row>
    <row r="185" spans="1:12">
      <c r="A185" s="2"/>
      <c r="B185" s="3"/>
      <c r="C185" s="3"/>
      <c r="D185" s="3"/>
      <c r="E185" s="3"/>
      <c r="F185" s="5"/>
      <c r="G185" s="3"/>
      <c r="H185">
        <f>IF(AND(ISNUMBER(A185),A185&gt;=Вводные!$B$3,A185&lt;=Вводные!$B$4,D185="да",E185="нет",COUNTIFS(B$2:B185,B185,D$2:D185,"да")=1),1,0)</f>
        <v>0</v>
      </c>
      <c r="I185">
        <f>IF(A185="","",IF(C185="","Не указан",C185))</f>
        <v/>
      </c>
      <c r="J185">
        <f>IF(AND(H185=1,G185="да"),1,0)</f>
        <v>0</v>
      </c>
      <c r="K185">
        <f>IF(A185="","",IF(NOT(ISNUMBER(A185)),"дата не распознана",IF(OR(B185="",AND(D185&lt;&gt;"да",D185&lt;&gt;"нет"),AND(E185&lt;&gt;"да",E185&lt;&gt;"нет"),AND(D185="да",G185&lt;&gt;"да",G185&lt;&gt;"нет")),"пустое поле",IF(COUNTIF(Каналы!$A$5:$A$10,I185)=0,"неизвестный канал",IF(IF(ROW()&gt;2,AND(ISNUMBER(A184),A185&lt;A184),FALSE),"нарушен порядок дат","")))))</f>
        <v/>
      </c>
      <c r="L185">
        <f>IF(K185="",0,1)</f>
        <v>0</v>
      </c>
    </row>
    <row r="186" spans="1:12">
      <c r="A186" s="2"/>
      <c r="B186" s="3"/>
      <c r="C186" s="3"/>
      <c r="D186" s="3"/>
      <c r="E186" s="3"/>
      <c r="F186" s="5"/>
      <c r="G186" s="3"/>
      <c r="H186">
        <f>IF(AND(ISNUMBER(A186),A186&gt;=Вводные!$B$3,A186&lt;=Вводные!$B$4,D186="да",E186="нет",COUNTIFS(B$2:B186,B186,D$2:D186,"да")=1),1,0)</f>
        <v>0</v>
      </c>
      <c r="I186">
        <f>IF(A186="","",IF(C186="","Не указан",C186))</f>
        <v/>
      </c>
      <c r="J186">
        <f>IF(AND(H186=1,G186="да"),1,0)</f>
        <v>0</v>
      </c>
      <c r="K186">
        <f>IF(A186="","",IF(NOT(ISNUMBER(A186)),"дата не распознана",IF(OR(B186="",AND(D186&lt;&gt;"да",D186&lt;&gt;"нет"),AND(E186&lt;&gt;"да",E186&lt;&gt;"нет"),AND(D186="да",G186&lt;&gt;"да",G186&lt;&gt;"нет")),"пустое поле",IF(COUNTIF(Каналы!$A$5:$A$10,I186)=0,"неизвестный канал",IF(IF(ROW()&gt;2,AND(ISNUMBER(A185),A186&lt;A185),FALSE),"нарушен порядок дат","")))))</f>
        <v/>
      </c>
      <c r="L186">
        <f>IF(K186="",0,1)</f>
        <v>0</v>
      </c>
    </row>
    <row r="187" spans="1:12">
      <c r="A187" s="2"/>
      <c r="B187" s="3"/>
      <c r="C187" s="3"/>
      <c r="D187" s="3"/>
      <c r="E187" s="3"/>
      <c r="F187" s="5"/>
      <c r="G187" s="3"/>
      <c r="H187">
        <f>IF(AND(ISNUMBER(A187),A187&gt;=Вводные!$B$3,A187&lt;=Вводные!$B$4,D187="да",E187="нет",COUNTIFS(B$2:B187,B187,D$2:D187,"да")=1),1,0)</f>
        <v>0</v>
      </c>
      <c r="I187">
        <f>IF(A187="","",IF(C187="","Не указан",C187))</f>
        <v/>
      </c>
      <c r="J187">
        <f>IF(AND(H187=1,G187="да"),1,0)</f>
        <v>0</v>
      </c>
      <c r="K187">
        <f>IF(A187="","",IF(NOT(ISNUMBER(A187)),"дата не распознана",IF(OR(B187="",AND(D187&lt;&gt;"да",D187&lt;&gt;"нет"),AND(E187&lt;&gt;"да",E187&lt;&gt;"нет"),AND(D187="да",G187&lt;&gt;"да",G187&lt;&gt;"нет")),"пустое поле",IF(COUNTIF(Каналы!$A$5:$A$10,I187)=0,"неизвестный канал",IF(IF(ROW()&gt;2,AND(ISNUMBER(A186),A187&lt;A186),FALSE),"нарушен порядок дат","")))))</f>
        <v/>
      </c>
      <c r="L187">
        <f>IF(K187="",0,1)</f>
        <v>0</v>
      </c>
    </row>
    <row r="188" spans="1:12">
      <c r="A188" s="2"/>
      <c r="B188" s="3"/>
      <c r="C188" s="3"/>
      <c r="D188" s="3"/>
      <c r="E188" s="3"/>
      <c r="F188" s="5"/>
      <c r="G188" s="3"/>
      <c r="H188">
        <f>IF(AND(ISNUMBER(A188),A188&gt;=Вводные!$B$3,A188&lt;=Вводные!$B$4,D188="да",E188="нет",COUNTIFS(B$2:B188,B188,D$2:D188,"да")=1),1,0)</f>
        <v>0</v>
      </c>
      <c r="I188">
        <f>IF(A188="","",IF(C188="","Не указан",C188))</f>
        <v/>
      </c>
      <c r="J188">
        <f>IF(AND(H188=1,G188="да"),1,0)</f>
        <v>0</v>
      </c>
      <c r="K188">
        <f>IF(A188="","",IF(NOT(ISNUMBER(A188)),"дата не распознана",IF(OR(B188="",AND(D188&lt;&gt;"да",D188&lt;&gt;"нет"),AND(E188&lt;&gt;"да",E188&lt;&gt;"нет"),AND(D188="да",G188&lt;&gt;"да",G188&lt;&gt;"нет")),"пустое поле",IF(COUNTIF(Каналы!$A$5:$A$10,I188)=0,"неизвестный канал",IF(IF(ROW()&gt;2,AND(ISNUMBER(A187),A188&lt;A187),FALSE),"нарушен порядок дат","")))))</f>
        <v/>
      </c>
      <c r="L188">
        <f>IF(K188="",0,1)</f>
        <v>0</v>
      </c>
    </row>
    <row r="189" spans="1:12">
      <c r="A189" s="2"/>
      <c r="B189" s="3"/>
      <c r="C189" s="3"/>
      <c r="D189" s="3"/>
      <c r="E189" s="3"/>
      <c r="F189" s="5"/>
      <c r="G189" s="3"/>
      <c r="H189">
        <f>IF(AND(ISNUMBER(A189),A189&gt;=Вводные!$B$3,A189&lt;=Вводные!$B$4,D189="да",E189="нет",COUNTIFS(B$2:B189,B189,D$2:D189,"да")=1),1,0)</f>
        <v>0</v>
      </c>
      <c r="I189">
        <f>IF(A189="","",IF(C189="","Не указан",C189))</f>
        <v/>
      </c>
      <c r="J189">
        <f>IF(AND(H189=1,G189="да"),1,0)</f>
        <v>0</v>
      </c>
      <c r="K189">
        <f>IF(A189="","",IF(NOT(ISNUMBER(A189)),"дата не распознана",IF(OR(B189="",AND(D189&lt;&gt;"да",D189&lt;&gt;"нет"),AND(E189&lt;&gt;"да",E189&lt;&gt;"нет"),AND(D189="да",G189&lt;&gt;"да",G189&lt;&gt;"нет")),"пустое поле",IF(COUNTIF(Каналы!$A$5:$A$10,I189)=0,"неизвестный канал",IF(IF(ROW()&gt;2,AND(ISNUMBER(A188),A189&lt;A188),FALSE),"нарушен порядок дат","")))))</f>
        <v/>
      </c>
      <c r="L189">
        <f>IF(K189="",0,1)</f>
        <v>0</v>
      </c>
    </row>
    <row r="190" spans="1:12">
      <c r="A190" s="2"/>
      <c r="B190" s="3"/>
      <c r="C190" s="3"/>
      <c r="D190" s="3"/>
      <c r="E190" s="3"/>
      <c r="F190" s="5"/>
      <c r="G190" s="3"/>
      <c r="H190">
        <f>IF(AND(ISNUMBER(A190),A190&gt;=Вводные!$B$3,A190&lt;=Вводные!$B$4,D190="да",E190="нет",COUNTIFS(B$2:B190,B190,D$2:D190,"да")=1),1,0)</f>
        <v>0</v>
      </c>
      <c r="I190">
        <f>IF(A190="","",IF(C190="","Не указан",C190))</f>
        <v/>
      </c>
      <c r="J190">
        <f>IF(AND(H190=1,G190="да"),1,0)</f>
        <v>0</v>
      </c>
      <c r="K190">
        <f>IF(A190="","",IF(NOT(ISNUMBER(A190)),"дата не распознана",IF(OR(B190="",AND(D190&lt;&gt;"да",D190&lt;&gt;"нет"),AND(E190&lt;&gt;"да",E190&lt;&gt;"нет"),AND(D190="да",G190&lt;&gt;"да",G190&lt;&gt;"нет")),"пустое поле",IF(COUNTIF(Каналы!$A$5:$A$10,I190)=0,"неизвестный канал",IF(IF(ROW()&gt;2,AND(ISNUMBER(A189),A190&lt;A189),FALSE),"нарушен порядок дат","")))))</f>
        <v/>
      </c>
      <c r="L190">
        <f>IF(K190="",0,1)</f>
        <v>0</v>
      </c>
    </row>
    <row r="191" spans="1:12">
      <c r="A191" s="2"/>
      <c r="B191" s="3"/>
      <c r="C191" s="3"/>
      <c r="D191" s="3"/>
      <c r="E191" s="3"/>
      <c r="F191" s="5"/>
      <c r="G191" s="3"/>
      <c r="H191">
        <f>IF(AND(ISNUMBER(A191),A191&gt;=Вводные!$B$3,A191&lt;=Вводные!$B$4,D191="да",E191="нет",COUNTIFS(B$2:B191,B191,D$2:D191,"да")=1),1,0)</f>
        <v>0</v>
      </c>
      <c r="I191">
        <f>IF(A191="","",IF(C191="","Не указан",C191))</f>
        <v/>
      </c>
      <c r="J191">
        <f>IF(AND(H191=1,G191="да"),1,0)</f>
        <v>0</v>
      </c>
      <c r="K191">
        <f>IF(A191="","",IF(NOT(ISNUMBER(A191)),"дата не распознана",IF(OR(B191="",AND(D191&lt;&gt;"да",D191&lt;&gt;"нет"),AND(E191&lt;&gt;"да",E191&lt;&gt;"нет"),AND(D191="да",G191&lt;&gt;"да",G191&lt;&gt;"нет")),"пустое поле",IF(COUNTIF(Каналы!$A$5:$A$10,I191)=0,"неизвестный канал",IF(IF(ROW()&gt;2,AND(ISNUMBER(A190),A191&lt;A190),FALSE),"нарушен порядок дат","")))))</f>
        <v/>
      </c>
      <c r="L191">
        <f>IF(K191="",0,1)</f>
        <v>0</v>
      </c>
    </row>
    <row r="192" spans="1:12">
      <c r="A192" s="2"/>
      <c r="B192" s="3"/>
      <c r="C192" s="3"/>
      <c r="D192" s="3"/>
      <c r="E192" s="3"/>
      <c r="F192" s="5"/>
      <c r="G192" s="3"/>
      <c r="H192">
        <f>IF(AND(ISNUMBER(A192),A192&gt;=Вводные!$B$3,A192&lt;=Вводные!$B$4,D192="да",E192="нет",COUNTIFS(B$2:B192,B192,D$2:D192,"да")=1),1,0)</f>
        <v>0</v>
      </c>
      <c r="I192">
        <f>IF(A192="","",IF(C192="","Не указан",C192))</f>
        <v/>
      </c>
      <c r="J192">
        <f>IF(AND(H192=1,G192="да"),1,0)</f>
        <v>0</v>
      </c>
      <c r="K192">
        <f>IF(A192="","",IF(NOT(ISNUMBER(A192)),"дата не распознана",IF(OR(B192="",AND(D192&lt;&gt;"да",D192&lt;&gt;"нет"),AND(E192&lt;&gt;"да",E192&lt;&gt;"нет"),AND(D192="да",G192&lt;&gt;"да",G192&lt;&gt;"нет")),"пустое поле",IF(COUNTIF(Каналы!$A$5:$A$10,I192)=0,"неизвестный канал",IF(IF(ROW()&gt;2,AND(ISNUMBER(A191),A192&lt;A191),FALSE),"нарушен порядок дат","")))))</f>
        <v/>
      </c>
      <c r="L192">
        <f>IF(K192="",0,1)</f>
        <v>0</v>
      </c>
    </row>
    <row r="193" spans="1:12">
      <c r="A193" s="2"/>
      <c r="B193" s="3"/>
      <c r="C193" s="3"/>
      <c r="D193" s="3"/>
      <c r="E193" s="3"/>
      <c r="F193" s="5"/>
      <c r="G193" s="3"/>
      <c r="H193">
        <f>IF(AND(ISNUMBER(A193),A193&gt;=Вводные!$B$3,A193&lt;=Вводные!$B$4,D193="да",E193="нет",COUNTIFS(B$2:B193,B193,D$2:D193,"да")=1),1,0)</f>
        <v>0</v>
      </c>
      <c r="I193">
        <f>IF(A193="","",IF(C193="","Не указан",C193))</f>
        <v/>
      </c>
      <c r="J193">
        <f>IF(AND(H193=1,G193="да"),1,0)</f>
        <v>0</v>
      </c>
      <c r="K193">
        <f>IF(A193="","",IF(NOT(ISNUMBER(A193)),"дата не распознана",IF(OR(B193="",AND(D193&lt;&gt;"да",D193&lt;&gt;"нет"),AND(E193&lt;&gt;"да",E193&lt;&gt;"нет"),AND(D193="да",G193&lt;&gt;"да",G193&lt;&gt;"нет")),"пустое поле",IF(COUNTIF(Каналы!$A$5:$A$10,I193)=0,"неизвестный канал",IF(IF(ROW()&gt;2,AND(ISNUMBER(A192),A193&lt;A192),FALSE),"нарушен порядок дат","")))))</f>
        <v/>
      </c>
      <c r="L193">
        <f>IF(K193="",0,1)</f>
        <v>0</v>
      </c>
    </row>
    <row r="194" spans="1:12">
      <c r="A194" s="2"/>
      <c r="B194" s="3"/>
      <c r="C194" s="3"/>
      <c r="D194" s="3"/>
      <c r="E194" s="3"/>
      <c r="F194" s="5"/>
      <c r="G194" s="3"/>
      <c r="H194">
        <f>IF(AND(ISNUMBER(A194),A194&gt;=Вводные!$B$3,A194&lt;=Вводные!$B$4,D194="да",E194="нет",COUNTIFS(B$2:B194,B194,D$2:D194,"да")=1),1,0)</f>
        <v>0</v>
      </c>
      <c r="I194">
        <f>IF(A194="","",IF(C194="","Не указан",C194))</f>
        <v/>
      </c>
      <c r="J194">
        <f>IF(AND(H194=1,G194="да"),1,0)</f>
        <v>0</v>
      </c>
      <c r="K194">
        <f>IF(A194="","",IF(NOT(ISNUMBER(A194)),"дата не распознана",IF(OR(B194="",AND(D194&lt;&gt;"да",D194&lt;&gt;"нет"),AND(E194&lt;&gt;"да",E194&lt;&gt;"нет"),AND(D194="да",G194&lt;&gt;"да",G194&lt;&gt;"нет")),"пустое поле",IF(COUNTIF(Каналы!$A$5:$A$10,I194)=0,"неизвестный канал",IF(IF(ROW()&gt;2,AND(ISNUMBER(A193),A194&lt;A193),FALSE),"нарушен порядок дат","")))))</f>
        <v/>
      </c>
      <c r="L194">
        <f>IF(K194="",0,1)</f>
        <v>0</v>
      </c>
    </row>
    <row r="195" spans="1:12">
      <c r="A195" s="2"/>
      <c r="B195" s="3"/>
      <c r="C195" s="3"/>
      <c r="D195" s="3"/>
      <c r="E195" s="3"/>
      <c r="F195" s="5"/>
      <c r="G195" s="3"/>
      <c r="H195">
        <f>IF(AND(ISNUMBER(A195),A195&gt;=Вводные!$B$3,A195&lt;=Вводные!$B$4,D195="да",E195="нет",COUNTIFS(B$2:B195,B195,D$2:D195,"да")=1),1,0)</f>
        <v>0</v>
      </c>
      <c r="I195">
        <f>IF(A195="","",IF(C195="","Не указан",C195))</f>
        <v/>
      </c>
      <c r="J195">
        <f>IF(AND(H195=1,G195="да"),1,0)</f>
        <v>0</v>
      </c>
      <c r="K195">
        <f>IF(A195="","",IF(NOT(ISNUMBER(A195)),"дата не распознана",IF(OR(B195="",AND(D195&lt;&gt;"да",D195&lt;&gt;"нет"),AND(E195&lt;&gt;"да",E195&lt;&gt;"нет"),AND(D195="да",G195&lt;&gt;"да",G195&lt;&gt;"нет")),"пустое поле",IF(COUNTIF(Каналы!$A$5:$A$10,I195)=0,"неизвестный канал",IF(IF(ROW()&gt;2,AND(ISNUMBER(A194),A195&lt;A194),FALSE),"нарушен порядок дат","")))))</f>
        <v/>
      </c>
      <c r="L195">
        <f>IF(K195="",0,1)</f>
        <v>0</v>
      </c>
    </row>
    <row r="196" spans="1:12">
      <c r="A196" s="2"/>
      <c r="B196" s="3"/>
      <c r="C196" s="3"/>
      <c r="D196" s="3"/>
      <c r="E196" s="3"/>
      <c r="F196" s="5"/>
      <c r="G196" s="3"/>
      <c r="H196">
        <f>IF(AND(ISNUMBER(A196),A196&gt;=Вводные!$B$3,A196&lt;=Вводные!$B$4,D196="да",E196="нет",COUNTIFS(B$2:B196,B196,D$2:D196,"да")=1),1,0)</f>
        <v>0</v>
      </c>
      <c r="I196">
        <f>IF(A196="","",IF(C196="","Не указан",C196))</f>
        <v/>
      </c>
      <c r="J196">
        <f>IF(AND(H196=1,G196="да"),1,0)</f>
        <v>0</v>
      </c>
      <c r="K196">
        <f>IF(A196="","",IF(NOT(ISNUMBER(A196)),"дата не распознана",IF(OR(B196="",AND(D196&lt;&gt;"да",D196&lt;&gt;"нет"),AND(E196&lt;&gt;"да",E196&lt;&gt;"нет"),AND(D196="да",G196&lt;&gt;"да",G196&lt;&gt;"нет")),"пустое поле",IF(COUNTIF(Каналы!$A$5:$A$10,I196)=0,"неизвестный канал",IF(IF(ROW()&gt;2,AND(ISNUMBER(A195),A196&lt;A195),FALSE),"нарушен порядок дат","")))))</f>
        <v/>
      </c>
      <c r="L196">
        <f>IF(K196="",0,1)</f>
        <v>0</v>
      </c>
    </row>
    <row r="197" spans="1:12">
      <c r="A197" s="2"/>
      <c r="B197" s="3"/>
      <c r="C197" s="3"/>
      <c r="D197" s="3"/>
      <c r="E197" s="3"/>
      <c r="F197" s="5"/>
      <c r="G197" s="3"/>
      <c r="H197">
        <f>IF(AND(ISNUMBER(A197),A197&gt;=Вводные!$B$3,A197&lt;=Вводные!$B$4,D197="да",E197="нет",COUNTIFS(B$2:B197,B197,D$2:D197,"да")=1),1,0)</f>
        <v>0</v>
      </c>
      <c r="I197">
        <f>IF(A197="","",IF(C197="","Не указан",C197))</f>
        <v/>
      </c>
      <c r="J197">
        <f>IF(AND(H197=1,G197="да"),1,0)</f>
        <v>0</v>
      </c>
      <c r="K197">
        <f>IF(A197="","",IF(NOT(ISNUMBER(A197)),"дата не распознана",IF(OR(B197="",AND(D197&lt;&gt;"да",D197&lt;&gt;"нет"),AND(E197&lt;&gt;"да",E197&lt;&gt;"нет"),AND(D197="да",G197&lt;&gt;"да",G197&lt;&gt;"нет")),"пустое поле",IF(COUNTIF(Каналы!$A$5:$A$10,I197)=0,"неизвестный канал",IF(IF(ROW()&gt;2,AND(ISNUMBER(A196),A197&lt;A196),FALSE),"нарушен порядок дат","")))))</f>
        <v/>
      </c>
      <c r="L197">
        <f>IF(K197="",0,1)</f>
        <v>0</v>
      </c>
    </row>
    <row r="198" spans="1:12">
      <c r="A198" s="2"/>
      <c r="B198" s="3"/>
      <c r="C198" s="3"/>
      <c r="D198" s="3"/>
      <c r="E198" s="3"/>
      <c r="F198" s="5"/>
      <c r="G198" s="3"/>
      <c r="H198">
        <f>IF(AND(ISNUMBER(A198),A198&gt;=Вводные!$B$3,A198&lt;=Вводные!$B$4,D198="да",E198="нет",COUNTIFS(B$2:B198,B198,D$2:D198,"да")=1),1,0)</f>
        <v>0</v>
      </c>
      <c r="I198">
        <f>IF(A198="","",IF(C198="","Не указан",C198))</f>
        <v/>
      </c>
      <c r="J198">
        <f>IF(AND(H198=1,G198="да"),1,0)</f>
        <v>0</v>
      </c>
      <c r="K198">
        <f>IF(A198="","",IF(NOT(ISNUMBER(A198)),"дата не распознана",IF(OR(B198="",AND(D198&lt;&gt;"да",D198&lt;&gt;"нет"),AND(E198&lt;&gt;"да",E198&lt;&gt;"нет"),AND(D198="да",G198&lt;&gt;"да",G198&lt;&gt;"нет")),"пустое поле",IF(COUNTIF(Каналы!$A$5:$A$10,I198)=0,"неизвестный канал",IF(IF(ROW()&gt;2,AND(ISNUMBER(A197),A198&lt;A197),FALSE),"нарушен порядок дат","")))))</f>
        <v/>
      </c>
      <c r="L198">
        <f>IF(K198="",0,1)</f>
        <v>0</v>
      </c>
    </row>
    <row r="199" spans="1:12">
      <c r="A199" s="2"/>
      <c r="B199" s="3"/>
      <c r="C199" s="3"/>
      <c r="D199" s="3"/>
      <c r="E199" s="3"/>
      <c r="F199" s="5"/>
      <c r="G199" s="3"/>
      <c r="H199">
        <f>IF(AND(ISNUMBER(A199),A199&gt;=Вводные!$B$3,A199&lt;=Вводные!$B$4,D199="да",E199="нет",COUNTIFS(B$2:B199,B199,D$2:D199,"да")=1),1,0)</f>
        <v>0</v>
      </c>
      <c r="I199">
        <f>IF(A199="","",IF(C199="","Не указан",C199))</f>
        <v/>
      </c>
      <c r="J199">
        <f>IF(AND(H199=1,G199="да"),1,0)</f>
        <v>0</v>
      </c>
      <c r="K199">
        <f>IF(A199="","",IF(NOT(ISNUMBER(A199)),"дата не распознана",IF(OR(B199="",AND(D199&lt;&gt;"да",D199&lt;&gt;"нет"),AND(E199&lt;&gt;"да",E199&lt;&gt;"нет"),AND(D199="да",G199&lt;&gt;"да",G199&lt;&gt;"нет")),"пустое поле",IF(COUNTIF(Каналы!$A$5:$A$10,I199)=0,"неизвестный канал",IF(IF(ROW()&gt;2,AND(ISNUMBER(A198),A199&lt;A198),FALSE),"нарушен порядок дат","")))))</f>
        <v/>
      </c>
      <c r="L199">
        <f>IF(K199="",0,1)</f>
        <v>0</v>
      </c>
    </row>
    <row r="200" spans="1:12">
      <c r="A200" s="2"/>
      <c r="B200" s="3"/>
      <c r="C200" s="3"/>
      <c r="D200" s="3"/>
      <c r="E200" s="3"/>
      <c r="F200" s="5"/>
      <c r="G200" s="3"/>
      <c r="H200">
        <f>IF(AND(ISNUMBER(A200),A200&gt;=Вводные!$B$3,A200&lt;=Вводные!$B$4,D200="да",E200="нет",COUNTIFS(B$2:B200,B200,D$2:D200,"да")=1),1,0)</f>
        <v>0</v>
      </c>
      <c r="I200">
        <f>IF(A200="","",IF(C200="","Не указан",C200))</f>
        <v/>
      </c>
      <c r="J200">
        <f>IF(AND(H200=1,G200="да"),1,0)</f>
        <v>0</v>
      </c>
      <c r="K200">
        <f>IF(A200="","",IF(NOT(ISNUMBER(A200)),"дата не распознана",IF(OR(B200="",AND(D200&lt;&gt;"да",D200&lt;&gt;"нет"),AND(E200&lt;&gt;"да",E200&lt;&gt;"нет"),AND(D200="да",G200&lt;&gt;"да",G200&lt;&gt;"нет")),"пустое поле",IF(COUNTIF(Каналы!$A$5:$A$10,I200)=0,"неизвестный канал",IF(IF(ROW()&gt;2,AND(ISNUMBER(A199),A200&lt;A199),FALSE),"нарушен порядок дат","")))))</f>
        <v/>
      </c>
      <c r="L200">
        <f>IF(K200="",0,1)</f>
        <v>0</v>
      </c>
    </row>
    <row r="201" spans="1:12">
      <c r="A201" s="2"/>
      <c r="B201" s="3"/>
      <c r="C201" s="3"/>
      <c r="D201" s="3"/>
      <c r="E201" s="3"/>
      <c r="F201" s="5"/>
      <c r="G201" s="3"/>
      <c r="H201">
        <f>IF(AND(ISNUMBER(A201),A201&gt;=Вводные!$B$3,A201&lt;=Вводные!$B$4,D201="да",E201="нет",COUNTIFS(B$2:B201,B201,D$2:D201,"да")=1),1,0)</f>
        <v>0</v>
      </c>
      <c r="I201">
        <f>IF(A201="","",IF(C201="","Не указан",C201))</f>
        <v/>
      </c>
      <c r="J201">
        <f>IF(AND(H201=1,G201="да"),1,0)</f>
        <v>0</v>
      </c>
      <c r="K201">
        <f>IF(A201="","",IF(NOT(ISNUMBER(A201)),"дата не распознана",IF(OR(B201="",AND(D201&lt;&gt;"да",D201&lt;&gt;"нет"),AND(E201&lt;&gt;"да",E201&lt;&gt;"нет"),AND(D201="да",G201&lt;&gt;"да",G201&lt;&gt;"нет")),"пустое поле",IF(COUNTIF(Каналы!$A$5:$A$10,I201)=0,"неизвестный канал",IF(IF(ROW()&gt;2,AND(ISNUMBER(A200),A201&lt;A200),FALSE),"нарушен порядок дат","")))))</f>
        <v/>
      </c>
      <c r="L201">
        <f>IF(K201="",0,1)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6.7109375" customWidth="1"/>
    <col min="2" max="8" width="15.7109375" customWidth="1"/>
    <col min="9" max="9" width="54.7109375" customWidth="1"/>
  </cols>
  <sheetData>
    <row r="1" spans="1:9">
      <c r="A1" s="1" t="s">
        <v>82</v>
      </c>
    </row>
    <row r="2" spans="1:9">
      <c r="A2" t="s">
        <v>83</v>
      </c>
      <c r="B2" t="str">
        <f>IF(SUM(Записи!L2:L201)&gt;0,"Исправьте журнал: строк с ошибкой "&amp;SUM(Записи!L2:L201),IF(NOT(ISNUMBER(Вводные!B15)),"Исправьте вводные: "&amp;Вводные!B15,"Журнал заполнен"))</f>
        <v>Журнал заполнен</v>
      </c>
    </row>
    <row r="4" spans="1:9">
      <c r="A4" s="1" t="s">
        <v>84</v>
      </c>
      <c r="B4" s="1" t="s">
        <v>85</v>
      </c>
      <c r="C4" s="1" t="s">
        <v>86</v>
      </c>
      <c r="D4" s="1" t="s">
        <v>87</v>
      </c>
      <c r="E4" s="1" t="s">
        <v>88</v>
      </c>
      <c r="F4" s="1" t="s">
        <v>89</v>
      </c>
      <c r="G4" s="1" t="s">
        <v>90</v>
      </c>
      <c r="H4" s="1"/>
      <c r="I4" s="1" t="s">
        <v>91</v>
      </c>
    </row>
    <row r="5" spans="1:9">
      <c r="A5" t="s">
        <v>32</v>
      </c>
      <c r="B5" s="5">
        <v>12000</v>
      </c>
      <c r="C5">
        <f>SUMIFS(Записи!$H$2:$H$201,Записи!$I$2:$I$201,A5)</f>
        <v>16.0</v>
      </c>
      <c r="D5">
        <f>SUMIFS(Записи!$J$2:$J$201,Записи!$I$2:$I$201,A5)</f>
        <v>9.0</v>
      </c>
      <c r="E5" s="7">
        <f>IF(C5=0,"н/д",D5/C5)</f>
        <v>0.5625</v>
      </c>
      <c r="F5" s="6">
        <f>IF(OR(NOT(ISNUMBER(B5)),C5=0),"н/д",B5/C5)</f>
        <v>750.0</v>
      </c>
      <c r="G5" s="6">
        <f>IF(OR(C5=0,NOT(ISNUMBER(Вводные!$B$14))),"н/д",Вводные!$B$14*(1+E5*Вводные!$B$10))</f>
        <v>2231.25</v>
      </c>
      <c r="I5" t="str">
        <f>IF($B$2&lt;&gt;"Журнал заполнен",$B$2,IF(NOT(ISNUMBER(B5)),IF(C5=0,"Нет клиентов","Без бюджета: уточняйте источник при записи"),IF(C5=0,IF(B5&gt;0,"Нет новых клиентов: остановить или сменить предложение","Нет данных"),IF(C5&lt;Вводные!$B$11,"Мало данных: продлить тест",IF(Вводные!$B$14&lt;=0,"Маржа не положительная",IF(F5&gt;G5,"Дороже допустимого: сменить предложение или сократить","Окупается: оставить"))))))</f>
        <v>Окупается: оставить</v>
      </c>
    </row>
    <row r="6" spans="1:9">
      <c r="A6" t="s">
        <v>40</v>
      </c>
      <c r="B6" s="5">
        <v>14000</v>
      </c>
      <c r="C6">
        <f>SUMIFS(Записи!$H$2:$H$201,Записи!$I$2:$I$201,A6)</f>
        <v>9.0</v>
      </c>
      <c r="D6">
        <f>SUMIFS(Записи!$J$2:$J$201,Записи!$I$2:$I$201,A6)</f>
        <v>2.0</v>
      </c>
      <c r="E6" s="7">
        <f>IF(C6=0,"н/д",D6/C6)</f>
        <v>0.2222222222222222</v>
      </c>
      <c r="F6" s="6">
        <f>IF(OR(NOT(ISNUMBER(B6)),C6=0),"н/д",B6/C6)</f>
        <v>1555.5555555555557</v>
      </c>
      <c r="G6" s="6">
        <f>IF(OR(C6=0,NOT(ISNUMBER(Вводные!$B$14))),"н/д",Вводные!$B$14*(1+E6*Вводные!$B$10))</f>
        <v>1516.6666666666667</v>
      </c>
      <c r="I6" t="str">
        <f>IF($B$2&lt;&gt;"Журнал заполнен",$B$2,IF(NOT(ISNUMBER(B6)),IF(C6=0,"Нет клиентов","Без бюджета: уточняйте источник при записи"),IF(C6=0,IF(B6&gt;0,"Нет новых клиентов: остановить или сменить предложение","Нет данных"),IF(C6&lt;Вводные!$B$11,"Мало данных: продлить тест",IF(Вводные!$B$14&lt;=0,"Маржа не положительная",IF(F6&gt;G6,"Дороже допустимого: сменить предложение или сократить","Окупается: оставить"))))))</f>
        <v>Дороже допустимого: сменить предложение или сократить</v>
      </c>
    </row>
    <row r="7" spans="1:9">
      <c r="A7" t="s">
        <v>28</v>
      </c>
      <c r="B7" s="5">
        <v>4000</v>
      </c>
      <c r="C7">
        <f>SUMIFS(Записи!$H$2:$H$201,Записи!$I$2:$I$201,A7)</f>
        <v>3.0</v>
      </c>
      <c r="D7">
        <f>SUMIFS(Записи!$J$2:$J$201,Записи!$I$2:$I$201,A7)</f>
        <v>1.0</v>
      </c>
      <c r="E7" s="7">
        <f>IF(C7=0,"н/д",D7/C7)</f>
        <v>0.3333333333333333</v>
      </c>
      <c r="F7" s="6">
        <f>IF(OR(NOT(ISNUMBER(B7)),C7=0),"н/д",B7/C7)</f>
        <v>1333.3333333333333</v>
      </c>
      <c r="G7" s="6">
        <f>IF(OR(C7=0,NOT(ISNUMBER(Вводные!$B$14))),"н/д",Вводные!$B$14*(1+E7*Вводные!$B$10))</f>
        <v>1749.9999999999998</v>
      </c>
      <c r="I7" t="str">
        <f>IF($B$2&lt;&gt;"Журнал заполнен",$B$2,IF(NOT(ISNUMBER(B7)),IF(C7=0,"Нет клиентов","Без бюджета: уточняйте источник при записи"),IF(C7=0,IF(B7&gt;0,"Нет новых клиентов: остановить или сменить предложение","Нет данных"),IF(C7&lt;Вводные!$B$11,"Мало данных: продлить тест",IF(Вводные!$B$14&lt;=0,"Маржа не положительная",IF(F7&gt;G7,"Дороже допустимого: сменить предложение или сократить","Окупается: оставить"))))))</f>
        <v>Мало данных: продлить тест</v>
      </c>
    </row>
    <row r="8" spans="1:9">
      <c r="A8" t="s">
        <v>42</v>
      </c>
      <c r="B8" s="5">
        <v>3000</v>
      </c>
      <c r="C8">
        <f>SUMIFS(Записи!$H$2:$H$201,Записи!$I$2:$I$201,A8)</f>
        <v>6.0</v>
      </c>
      <c r="D8">
        <f>SUMIFS(Записи!$J$2:$J$201,Записи!$I$2:$I$201,A8)</f>
        <v>4.0</v>
      </c>
      <c r="E8" s="7">
        <f>IF(C8=0,"н/д",D8/C8)</f>
        <v>0.6666666666666666</v>
      </c>
      <c r="F8" s="6">
        <f>IF(OR(NOT(ISNUMBER(B8)),C8=0),"н/д",B8/C8)</f>
        <v>500.0</v>
      </c>
      <c r="G8" s="6">
        <f>IF(OR(C8=0,NOT(ISNUMBER(Вводные!$B$14))),"н/д",Вводные!$B$14*(1+E8*Вводные!$B$10))</f>
        <v>2449.9999999999995</v>
      </c>
      <c r="I8" t="str">
        <f>IF($B$2&lt;&gt;"Журнал заполнен",$B$2,IF(NOT(ISNUMBER(B8)),IF(C8=0,"Нет клиентов","Без бюджета: уточняйте источник при записи"),IF(C8=0,IF(B8&gt;0,"Нет новых клиентов: остановить или сменить предложение","Нет данных"),IF(C8&lt;Вводные!$B$11,"Мало данных: продлить тест",IF(Вводные!$B$14&lt;=0,"Маржа не положительная",IF(F8&gt;G8,"Дороже допустимого: сменить предложение или сократить","Окупается: оставить"))))))</f>
        <v>Окупается: оставить</v>
      </c>
    </row>
    <row r="9" spans="1:9">
      <c r="A9" t="s">
        <v>36</v>
      </c>
      <c r="B9" s="5">
        <v>3500</v>
      </c>
      <c r="C9">
        <f>SUMIFS(Записи!$H$2:$H$201,Записи!$I$2:$I$201,A9)</f>
        <v>7.0</v>
      </c>
      <c r="D9">
        <f>SUMIFS(Записи!$J$2:$J$201,Записи!$I$2:$I$201,A9)</f>
        <v>5.0</v>
      </c>
      <c r="E9" s="7">
        <f>IF(C9=0,"н/д",D9/C9)</f>
        <v>0.7142857142857143</v>
      </c>
      <c r="F9" s="6">
        <f>IF(OR(NOT(ISNUMBER(B9)),C9=0),"н/д",B9/C9)</f>
        <v>500.0</v>
      </c>
      <c r="G9" s="6">
        <f>IF(OR(C9=0,NOT(ISNUMBER(Вводные!$B$14))),"н/д",Вводные!$B$14*(1+E9*Вводные!$B$10))</f>
        <v>2550.0000000000005</v>
      </c>
      <c r="I9" t="str">
        <f>IF($B$2&lt;&gt;"Журнал заполнен",$B$2,IF(NOT(ISNUMBER(B9)),IF(C9=0,"Нет клиентов","Без бюджета: уточняйте источник при записи"),IF(C9=0,IF(B9&gt;0,"Нет новых клиентов: остановить или сменить предложение","Нет данных"),IF(C9&lt;Вводные!$B$11,"Мало данных: продлить тест",IF(Вводные!$B$14&lt;=0,"Маржа не положительная",IF(F9&gt;G9,"Дороже допустимого: сменить предложение или сократить","Окупается: оставить"))))))</f>
        <v>Окупается: оставить</v>
      </c>
    </row>
    <row r="10" spans="1:9">
      <c r="A10" t="s">
        <v>92</v>
      </c>
      <c r="B10" s="5"/>
      <c r="C10">
        <f>SUMIFS(Записи!$H$2:$H$201,Записи!$I$2:$I$201,A10)</f>
        <v>4.0</v>
      </c>
      <c r="D10">
        <f>SUMIFS(Записи!$J$2:$J$201,Записи!$I$2:$I$201,A10)</f>
        <v>1.0</v>
      </c>
      <c r="E10" s="7">
        <f>IF(C10=0,"н/д",D10/C10)</f>
        <v>0.25</v>
      </c>
      <c r="F10" s="6" t="str">
        <f>IF(OR(NOT(ISNUMBER(B10)),C10=0),"н/д",B10/C10)</f>
        <v>н/д</v>
      </c>
      <c r="G10" s="6">
        <f>IF(OR(C10=0,NOT(ISNUMBER(Вводные!$B$14))),"н/д",Вводные!$B$14*(1+E10*Вводные!$B$10))</f>
        <v>1575.0</v>
      </c>
      <c r="I10" t="str">
        <f>IF($B$2&lt;&gt;"Журнал заполнен",$B$2,IF(NOT(ISNUMBER(B10)),IF(C10=0,"Нет клиентов","Без бюджета: уточняйте источник при записи"),IF(C10=0,IF(B10&gt;0,"Нет новых клиентов: остановить или сменить предложение","Нет данных"),IF(C10&lt;Вводные!$B$11,"Мало данных: продлить тест",IF(Вводные!$B$14&lt;=0,"Маржа не положительная",IF(F10&gt;G10,"Дороже допустимого: сменить предложение или сократить","Окупается: оставить"))))))</f>
        <v>Без бюджета: уточняйте источник при записи</v>
      </c>
    </row>
    <row r="11" spans="1:9">
      <c r="A11" s="1" t="s">
        <v>93</v>
      </c>
      <c r="B11" s="6">
        <f>SUM(B5:B10)</f>
        <v>36500.0</v>
      </c>
      <c r="C11">
        <f>SUM(C5:C10)</f>
        <v>45.0</v>
      </c>
      <c r="D11">
        <f>SUM(D5:D10)</f>
        <v>22.0</v>
      </c>
      <c r="E11" s="7">
        <f>IF(C11=0,"н/д",D11/C11)</f>
        <v>0.4888888888888889</v>
      </c>
      <c r="F11" s="6">
        <f>IF(C11=0,"н/д",B11/C11)</f>
        <v>811.1111111111111</v>
      </c>
    </row>
    <row r="13" spans="1:9">
      <c r="A13" t="s">
        <v>94</v>
      </c>
      <c r="B13">
        <f>Вводные!B16</f>
        <v>60.0</v>
      </c>
    </row>
    <row r="14" spans="1:9">
      <c r="A14" t="s">
        <v>95</v>
      </c>
      <c r="B14">
        <f>IF(ISNUMBER(B13),MAX(0,B13-C11),"н/д")</f>
        <v>15.0</v>
      </c>
    </row>
    <row r="15" spans="1:9">
      <c r="A15" t="s">
        <v>96</v>
      </c>
      <c r="B15" s="6">
        <f>IF(ISNUMBER(Вводные!B17),Вводные!B17-B11,"н/д")</f>
        <v>76900.0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0.7109375" customWidth="1"/>
  </cols>
  <sheetData>
    <row r="1" spans="1:1">
      <c r="A1" s="1" t="s">
        <v>97</v>
      </c>
    </row>
    <row r="2" spans="1:1">
      <c r="A2" s="8" t="s">
        <v>98</v>
      </c>
    </row>
    <row r="3" spans="1:1">
      <c r="A3" s="8" t="s">
        <v>99</v>
      </c>
    </row>
    <row r="4" spans="1:1">
      <c r="A4" s="8" t="s">
        <v>100</v>
      </c>
    </row>
    <row r="5" spans="1:1">
      <c r="A5" s="8" t="s">
        <v>101</v>
      </c>
    </row>
    <row r="6" spans="1:1">
      <c r="A6" s="8" t="s">
        <v>102</v>
      </c>
    </row>
    <row r="7" spans="1:1">
      <c r="A7" s="8" t="s">
        <v>103</v>
      </c>
    </row>
    <row r="8" spans="1:1">
      <c r="A8" s="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Вводные</vt:lpstr>
      <vt:lpstr>Записи</vt:lpstr>
      <vt:lpstr>Каналы</vt:lpstr>
      <vt:lpstr>Как пользоваться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2026-10-28T19:39:53Z</dcterms:created>
  <dcterms:modified xsi:type="dcterms:W3CDTF">2026-10-28T19:39:53Z</dcterms:modified>
</cp:coreProperties>
</file>